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1800" windowWidth="23256" windowHeight="11316" tabRatio="611"/>
  </bookViews>
  <sheets>
    <sheet name="по новой классификации (2)" sheetId="5" r:id="rId1"/>
  </sheets>
  <definedNames>
    <definedName name="_xlnm._FilterDatabase" localSheetId="0" hidden="1">'по новой классификации (2)'!$B$17:$F$17</definedName>
    <definedName name="_xlnm.Print_Titles" localSheetId="0">'по новой классификации (2)'!$16:$16</definedName>
    <definedName name="_xlnm.Print_Area" localSheetId="0">'по новой классификации (2)'!$A$1:$G$440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6" i="5" l="1"/>
  <c r="G37" i="5" l="1"/>
  <c r="G54" i="5"/>
  <c r="G65" i="5"/>
  <c r="G92" i="5" l="1"/>
  <c r="G117" i="5"/>
  <c r="G119" i="5"/>
  <c r="G118" i="5" s="1"/>
  <c r="G106" i="5"/>
  <c r="G107" i="5"/>
  <c r="G343" i="5" l="1"/>
  <c r="G338" i="5" l="1"/>
  <c r="G337" i="5"/>
  <c r="G211" i="5"/>
  <c r="G208" i="5"/>
  <c r="G64" i="5"/>
  <c r="G63" i="5"/>
  <c r="G46" i="5"/>
  <c r="G45" i="5"/>
  <c r="G53" i="5" l="1"/>
  <c r="G52" i="5"/>
  <c r="G437" i="5" l="1"/>
  <c r="G436" i="5" s="1"/>
  <c r="G435" i="5" s="1"/>
  <c r="G432" i="5"/>
  <c r="G428" i="5"/>
  <c r="G420" i="5"/>
  <c r="G419" i="5" s="1"/>
  <c r="G414" i="5"/>
  <c r="G413" i="5" s="1"/>
  <c r="G409" i="5"/>
  <c r="G406" i="5"/>
  <c r="G403" i="5"/>
  <c r="G401" i="5"/>
  <c r="G397" i="5"/>
  <c r="G394" i="5"/>
  <c r="G390" i="5"/>
  <c r="G389" i="5"/>
  <c r="G383" i="5"/>
  <c r="G382" i="5" s="1"/>
  <c r="G381" i="5" s="1"/>
  <c r="G379" i="5"/>
  <c r="G378" i="5" s="1"/>
  <c r="G377" i="5" s="1"/>
  <c r="G375" i="5"/>
  <c r="G374" i="5" s="1"/>
  <c r="G372" i="5"/>
  <c r="G370" i="5"/>
  <c r="G368" i="5"/>
  <c r="G363" i="5"/>
  <c r="G358" i="5"/>
  <c r="G357" i="5" s="1"/>
  <c r="G356" i="5" s="1"/>
  <c r="G355" i="5" s="1"/>
  <c r="G353" i="5"/>
  <c r="G352" i="5" s="1"/>
  <c r="G351" i="5" s="1"/>
  <c r="G350" i="5" s="1"/>
  <c r="G349" i="5"/>
  <c r="G348" i="5" s="1"/>
  <c r="G346" i="5"/>
  <c r="G342" i="5"/>
  <c r="G341" i="5" s="1"/>
  <c r="G340" i="5" s="1"/>
  <c r="G336" i="5"/>
  <c r="G335" i="5" s="1"/>
  <c r="G331" i="5"/>
  <c r="G330" i="5" s="1"/>
  <c r="G328" i="5"/>
  <c r="G326" i="5"/>
  <c r="G322" i="5"/>
  <c r="G318" i="5"/>
  <c r="G317" i="5" s="1"/>
  <c r="G313" i="5"/>
  <c r="G312" i="5" s="1"/>
  <c r="G311" i="5" s="1"/>
  <c r="G308" i="5"/>
  <c r="G304" i="5"/>
  <c r="G300" i="5"/>
  <c r="G296" i="5"/>
  <c r="G290" i="5"/>
  <c r="G286" i="5"/>
  <c r="G282" i="5"/>
  <c r="G280" i="5"/>
  <c r="G278" i="5"/>
  <c r="G274" i="5"/>
  <c r="G270" i="5"/>
  <c r="G268" i="5"/>
  <c r="G264" i="5"/>
  <c r="G260" i="5"/>
  <c r="G256" i="5"/>
  <c r="G251" i="5"/>
  <c r="G249" i="5"/>
  <c r="G247" i="5"/>
  <c r="G245" i="5"/>
  <c r="G241" i="5"/>
  <c r="G235" i="5"/>
  <c r="G232" i="5"/>
  <c r="G227" i="5"/>
  <c r="G224" i="5"/>
  <c r="G221" i="5"/>
  <c r="G219" i="5"/>
  <c r="G217" i="5"/>
  <c r="G214" i="5"/>
  <c r="G212" i="5"/>
  <c r="G209" i="5"/>
  <c r="G206" i="5"/>
  <c r="G199" i="5"/>
  <c r="G198" i="5" s="1"/>
  <c r="G196" i="5"/>
  <c r="G194" i="5"/>
  <c r="G190" i="5"/>
  <c r="G186" i="5"/>
  <c r="G185" i="5" s="1"/>
  <c r="G184" i="5"/>
  <c r="G183" i="5" s="1"/>
  <c r="G182" i="5"/>
  <c r="G180" i="5" s="1"/>
  <c r="G179" i="5"/>
  <c r="G178" i="5" s="1"/>
  <c r="G171" i="5"/>
  <c r="G170" i="5" s="1"/>
  <c r="G166" i="5"/>
  <c r="G165" i="5" s="1"/>
  <c r="G163" i="5"/>
  <c r="G161" i="5"/>
  <c r="G158" i="5"/>
  <c r="G155" i="5"/>
  <c r="G151" i="5"/>
  <c r="G148" i="5"/>
  <c r="G146" i="5"/>
  <c r="G141" i="5"/>
  <c r="G139" i="5"/>
  <c r="G137" i="5"/>
  <c r="G134" i="5"/>
  <c r="G133" i="5" s="1"/>
  <c r="G132" i="5" s="1"/>
  <c r="G130" i="5"/>
  <c r="G128" i="5"/>
  <c r="G124" i="5"/>
  <c r="G114" i="5"/>
  <c r="G113" i="5" s="1"/>
  <c r="G110" i="5"/>
  <c r="G109" i="5" s="1"/>
  <c r="G104" i="5"/>
  <c r="G103" i="5" s="1"/>
  <c r="G101" i="5"/>
  <c r="G99" i="5"/>
  <c r="G95" i="5"/>
  <c r="G90" i="5"/>
  <c r="G89" i="5" s="1"/>
  <c r="G88" i="5" s="1"/>
  <c r="G86" i="5"/>
  <c r="G85" i="5" s="1"/>
  <c r="G84" i="5" s="1"/>
  <c r="G81" i="5"/>
  <c r="G79" i="5"/>
  <c r="G75" i="5"/>
  <c r="G70" i="5"/>
  <c r="G69" i="5" s="1"/>
  <c r="G60" i="5"/>
  <c r="G57" i="5"/>
  <c r="G55" i="5"/>
  <c r="G51" i="5"/>
  <c r="G47" i="5"/>
  <c r="G43" i="5"/>
  <c r="G41" i="5"/>
  <c r="G39" i="5"/>
  <c r="G35" i="5" s="1"/>
  <c r="G30" i="5" s="1"/>
  <c r="G31" i="5"/>
  <c r="G29" i="5"/>
  <c r="G27" i="5" s="1"/>
  <c r="G26" i="5" s="1"/>
  <c r="G21" i="5"/>
  <c r="G20" i="5" s="1"/>
  <c r="G400" i="5" l="1"/>
  <c r="G273" i="5"/>
  <c r="G255" i="5"/>
  <c r="G240" i="5"/>
  <c r="G239" i="5" s="1"/>
  <c r="G238" i="5" s="1"/>
  <c r="G145" i="5"/>
  <c r="G136" i="5"/>
  <c r="G135" i="5" s="1"/>
  <c r="G388" i="5"/>
  <c r="G387" i="5" s="1"/>
  <c r="G94" i="5"/>
  <c r="G93" i="5" s="1"/>
  <c r="G427" i="5"/>
  <c r="G426" i="5" s="1"/>
  <c r="G285" i="5"/>
  <c r="G284" i="5" s="1"/>
  <c r="G345" i="5"/>
  <c r="G344" i="5" s="1"/>
  <c r="G339" i="5" s="1"/>
  <c r="G154" i="5"/>
  <c r="G231" i="5"/>
  <c r="G230" i="5" s="1"/>
  <c r="G362" i="5"/>
  <c r="G412" i="5"/>
  <c r="G112" i="5"/>
  <c r="G177" i="5"/>
  <c r="G169" i="5" s="1"/>
  <c r="G74" i="5"/>
  <c r="G189" i="5"/>
  <c r="G188" i="5" s="1"/>
  <c r="G321" i="5"/>
  <c r="G334" i="5"/>
  <c r="G205" i="5"/>
  <c r="G204" i="5" s="1"/>
  <c r="G83" i="5"/>
  <c r="G123" i="5"/>
  <c r="G122" i="5" s="1"/>
  <c r="G295" i="5"/>
  <c r="G294" i="5" s="1"/>
  <c r="G386" i="5" l="1"/>
  <c r="G361" i="5"/>
  <c r="G360" i="5" s="1"/>
  <c r="G144" i="5"/>
  <c r="G143" i="5" s="1"/>
  <c r="G203" i="5"/>
  <c r="G121" i="5"/>
  <c r="G19" i="5"/>
  <c r="G18" i="5" s="1"/>
  <c r="G68" i="5"/>
  <c r="G67" i="5" s="1"/>
  <c r="G316" i="5"/>
  <c r="G315" i="5" s="1"/>
  <c r="G168" i="5"/>
  <c r="G187" i="5"/>
  <c r="G254" i="5"/>
  <c r="G253" i="5" s="1"/>
  <c r="G17" i="5" l="1"/>
</calcChain>
</file>

<file path=xl/sharedStrings.xml><?xml version="1.0" encoding="utf-8"?>
<sst xmlns="http://schemas.openxmlformats.org/spreadsheetml/2006/main" count="2106" uniqueCount="287">
  <si>
    <t>01</t>
  </si>
  <si>
    <t>02</t>
  </si>
  <si>
    <t>03</t>
  </si>
  <si>
    <t>04</t>
  </si>
  <si>
    <t>05</t>
  </si>
  <si>
    <t>07</t>
  </si>
  <si>
    <t>Мероприятия по обеспечению мобилизационной готовности экономики</t>
  </si>
  <si>
    <t>08</t>
  </si>
  <si>
    <t>10</t>
  </si>
  <si>
    <t>Межбюджетные трансферты</t>
  </si>
  <si>
    <t>06</t>
  </si>
  <si>
    <t>ЦСР</t>
  </si>
  <si>
    <t>ВР</t>
  </si>
  <si>
    <t>Код бюджетной классификации</t>
  </si>
  <si>
    <t>Наименование</t>
  </si>
  <si>
    <t>ВСЕГО:</t>
  </si>
  <si>
    <t>13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</si>
  <si>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</si>
  <si>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</si>
  <si>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</si>
  <si>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</si>
  <si>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</si>
  <si>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</si>
  <si>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</si>
  <si>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</si>
  <si>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</si>
  <si>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</si>
  <si>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</si>
  <si>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500</t>
  </si>
  <si>
    <t>Обеспечение деятельности контрольно-счетной палаты муниципального образования Туапсинский район</t>
  </si>
  <si>
    <t xml:space="preserve">Контрольно-счетная палата муниципального образования Туапсинский район </t>
  </si>
  <si>
    <t>Мероприятия в рамках управления имуществом Туапсинского района</t>
  </si>
  <si>
    <t xml:space="preserve">Расходы на обеспечение функций муниципальных органов </t>
  </si>
  <si>
    <t>Обеспечение деятельности представительного органа местного самоуправления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</si>
  <si>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</si>
  <si>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</si>
  <si>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</si>
  <si>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</si>
  <si>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</si>
  <si>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</si>
  <si>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</si>
  <si>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(тыс. рублей)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</si>
  <si>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</si>
  <si>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</si>
  <si>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</si>
  <si>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Непрограммные расходы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</si>
  <si>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</si>
  <si>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Сумма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</si>
  <si>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</si>
  <si>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</si>
  <si>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</si>
  <si>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</si>
  <si>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</si>
  <si>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</si>
  <si>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</si>
  <si>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</si>
  <si>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21210</t>
  </si>
  <si>
    <t>60910</t>
  </si>
  <si>
    <t>51200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</si>
  <si>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</si>
  <si>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</si>
  <si>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</si>
  <si>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</si>
  <si>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</si>
  <si>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</si>
  <si>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99</t>
  </si>
  <si>
    <t>11530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</si>
  <si>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</si>
  <si>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</si>
  <si>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</si>
  <si>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</si>
  <si>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</si>
  <si>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</si>
  <si>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Реализация основных направлений приоритетного национального проекта «Доступное и комфортное жилье - гражданам России»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</si>
  <si>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</si>
  <si>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</si>
  <si>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</si>
  <si>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</si>
  <si>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</si>
  <si>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</si>
  <si>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</si>
  <si>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21200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</si>
  <si>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</si>
  <si>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</si>
  <si>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</si>
  <si>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21190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</si>
  <si>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</si>
  <si>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</si>
  <si>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21590</t>
  </si>
  <si>
    <t>21600</t>
  </si>
  <si>
    <t>21610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</si>
  <si>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</si>
  <si>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</si>
  <si>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</si>
  <si>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</si>
  <si>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24690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</si>
  <si>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</si>
  <si>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</si>
  <si>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</si>
  <si>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</si>
  <si>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</si>
  <si>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Реализация мер по специальной поддержке отдельных категорий обучающихся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</si>
  <si>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</si>
  <si>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</si>
  <si>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</si>
  <si>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</si>
  <si>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</si>
  <si>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</si>
  <si>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</si>
  <si>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</si>
  <si>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</si>
  <si>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</si>
  <si>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Формирование системы оценки качества образования и образовательных результатов</t>
  </si>
  <si>
    <t>3</t>
  </si>
  <si>
    <t>Организация и проведение аварийно-спасательных и других неотложных работ при чрезвычайных ситуациях</t>
  </si>
  <si>
    <t>50</t>
  </si>
  <si>
    <t>51</t>
  </si>
  <si>
    <t xml:space="preserve">Расходы на обеспечение функций муниципальных органов
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</si>
  <si>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</si>
  <si>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 xml:space="preserve">Закупка товаров, работ и услуг для обеспечения государственных (муниципальных) нужд
</t>
  </si>
  <si>
    <t xml:space="preserve">Социальное обеспечение и иные выплаты населению
</t>
  </si>
  <si>
    <t>300</t>
  </si>
  <si>
    <t xml:space="preserve">Предоставление субсидий бюджетным, автономным учреждениям и иным некоммерческим организациям
</t>
  </si>
  <si>
    <t>600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</si>
  <si>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</si>
  <si>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</si>
  <si>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</si>
  <si>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</si>
  <si>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</si>
  <si>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</si>
  <si>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</si>
  <si>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400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</si>
  <si>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</si>
  <si>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</si>
  <si>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Субсидии бюджетным, автономным учреждениям и иным некоммерческим организациям</t>
  </si>
  <si>
    <t>Обслуживание муниципального долга</t>
  </si>
  <si>
    <t>700</t>
  </si>
  <si>
    <t>Обеспечение деятельности управления по развитию курортов администрации муниципального образования Туапсинский район</t>
  </si>
  <si>
    <t>20</t>
  </si>
  <si>
    <t>21620</t>
  </si>
  <si>
    <t>62500</t>
  </si>
  <si>
    <t>5</t>
  </si>
  <si>
    <t>Профилактика террористических проявлений на территории муниципального образования Туапсинский район</t>
  </si>
  <si>
    <t>24810</t>
  </si>
  <si>
    <t>24840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</si>
  <si>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</si>
  <si>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</si>
  <si>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21591</t>
  </si>
  <si>
    <t>21592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</si>
  <si>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</si>
  <si>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Обеспечение деятельности управления ЖКХ и ТЭК</t>
  </si>
  <si>
    <t>Обеспечение деятельности муниципального бюджетного учреждения</t>
  </si>
  <si>
    <t xml:space="preserve"> </t>
  </si>
  <si>
    <t>Муниципальная программа «Развитие образования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</si>
  <si>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</si>
  <si>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</si>
  <si>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Муниципальная программа  «Туапсинский район - территория комфортного проживания»</t>
  </si>
  <si>
    <t>Муниципальная программа  «Управление муниципальными финансами»</t>
  </si>
  <si>
    <t>Подпрограмма «Совершенствование межбюджетных отношений в Туапсинском районе»</t>
  </si>
  <si>
    <t>Подпрограмма «Управление муниципальным долгом»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</si>
  <si>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</si>
  <si>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</si>
  <si>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</si>
  <si>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</si>
  <si>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Подпрограмма «Кадровое обеспечение отрасли «Культура» муниципального образования Туапсинский район»</t>
  </si>
  <si>
    <t>Муниципальная программа «Развитие физической культуры и спорта в Туапсинском районе»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</si>
  <si>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</si>
  <si>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Подпрограмма «Развитие детско-юношеского спорта»</t>
  </si>
  <si>
    <t>Муниципальная программа «Развитие жилищно-коммунального хозяйства в муниципальном образовании  Туапсинский район»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</si>
  <si>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</si>
  <si>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</si>
  <si>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</si>
  <si>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</si>
  <si>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</si>
  <si>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</si>
  <si>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</si>
  <si>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</si>
  <si>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Подпрограмма «Организация отдыха, оздоровления и занятости детей и подростков»</t>
  </si>
  <si>
    <t>Муниципальная программа  «Защита населения и территории от чрезвычайных ситуаций, обеспечение пожарной безопасности»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</si>
  <si>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</si>
  <si>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</si>
  <si>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</si>
  <si>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</si>
  <si>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</si>
  <si>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</si>
  <si>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</si>
  <si>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Муниципальная программа «Экономическое развитие Туапсинского района»</t>
  </si>
  <si>
    <t>Подпрограмма «Жилище»</t>
  </si>
  <si>
    <t>Муниципальная программа «Обеспечение безопасности населения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</si>
  <si>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</si>
  <si>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</si>
  <si>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</si>
  <si>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</si>
  <si>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</si>
  <si>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</si>
  <si>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</si>
  <si>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</si>
  <si>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60220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</si>
  <si>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</si>
  <si>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</si>
  <si>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21593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</si>
  <si>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</si>
  <si>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</si>
  <si>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</si>
  <si>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</si>
  <si>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</si>
  <si>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</si>
  <si>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</si>
  <si>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</si>
  <si>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</si>
  <si>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</si>
  <si>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C0820</t>
  </si>
  <si>
    <t>24640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</si>
  <si>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</si>
  <si>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</si>
  <si>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</si>
  <si>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</si>
  <si>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</si>
  <si>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</si>
  <si>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</si>
  <si>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</si>
  <si>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Поддержка сельскохозяйственного производства в Туапсинском районе</t>
  </si>
  <si>
    <t>S2820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</si>
  <si>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</si>
  <si>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Обеспечение условий для развития физической культуры и массового спорта в части оплаты труда инструкторов по спорту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</si>
  <si>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</si>
  <si>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63110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</si>
  <si>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</si>
  <si>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</si>
  <si>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Подпрограмма «Поддержка социально ориентированных реестровых казачьих обществ Туапсинского района»</t>
  </si>
  <si>
    <t>Реализация мероприятий подпрограммы «Организация отдыха, оздоровления и занятости детей и подростков» муниципальной программы «По улучшению положения детей в муниципальном образовании Туапсинский район»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</si>
  <si>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</si>
  <si>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Диспансеризация сотрудников отраслевых (функциональных) органов</t>
  </si>
  <si>
    <t>24571</t>
  </si>
  <si>
    <t>Укрепление материально-технической базы и оборотных средств отраслевых (функциональных) органов</t>
  </si>
  <si>
    <t>24574</t>
  </si>
  <si>
    <t>Приобретение системного программного обеспечения и техническое сопровождение программных продуктов</t>
  </si>
  <si>
    <t>24573</t>
  </si>
  <si>
    <t>Обучение сотрудников отраслевых (функциональных) органов</t>
  </si>
  <si>
    <t>24572</t>
  </si>
  <si>
    <t>63540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</si>
  <si>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</si>
  <si>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69200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</si>
  <si>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</si>
  <si>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69100</t>
  </si>
  <si>
    <t>69130</t>
  </si>
  <si>
    <t>69120</t>
  </si>
  <si>
    <t>69190</t>
  </si>
  <si>
    <t>69180</t>
  </si>
  <si>
    <t>69170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</si>
  <si>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</si>
  <si>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21594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</si>
  <si>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</si>
  <si>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</si>
  <si>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</si>
  <si>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69110</t>
  </si>
  <si>
    <t>69140</t>
  </si>
  <si>
    <t>69160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</si>
  <si>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</si>
  <si>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</si>
  <si>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</si>
  <si>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</si>
  <si>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</si>
  <si>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</si>
  <si>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Лицензирование медицинских кабинетов</t>
  </si>
  <si>
    <t>24440</t>
  </si>
  <si>
    <t>11</t>
  </si>
  <si>
    <t>Обеспечение деятельности учреждений физической культуры и спорта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</si>
  <si>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</si>
  <si>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</si>
  <si>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</si>
  <si>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Начальник финансового управления 
администрации муниципального 
образования Туапсинский район</t>
  </si>
  <si>
    <t>Ю.Н. Кулакова</t>
  </si>
  <si>
    <t>Условно утвержденные расходы</t>
  </si>
  <si>
    <t>РАСПРЕДЕЛЕНИЕ БЮДЖЕТНЫХ АССИГНОВАНИЙ 
по целевым статьям  (муниципальным программам
муниципального образования Туапсинский район и 
непрограммным направлениям деятельности), группам
видов расходов классификации расходов бюджета на 2026 год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</si>
  <si>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</si>
  <si>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>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</si>
  <si>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</si>
  <si>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53032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</si>
  <si>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</si>
  <si>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L3040</t>
  </si>
  <si>
    <t>Комплектование книжных фондов муниципальных общедоступных библиотек Туапсинского района</t>
  </si>
  <si>
    <t>Государственная поддержка отрасли культуры</t>
  </si>
  <si>
    <t>L5190</t>
  </si>
  <si>
    <t xml:space="preserve">Подпрограмма « Культура Туапсинского района» 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</si>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</sst>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#,##0.0"/>
    <numFmt numFmtId="166" formatCode="#,##0.00&quot;р.&quot;"/>
    <numFmt numFmtId="167" formatCode="#,##0.00\ _₽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1" fillId="4" borderId="0" applyNumberFormat="0" applyBorder="0" applyAlignment="0" applyProtection="0"/>
    <xf numFmtId="0" fontId="23" fillId="0" borderId="0"/>
    <xf numFmtId="0" fontId="24" fillId="0" borderId="0"/>
    <xf numFmtId="9" fontId="22" fillId="0" borderId="0" applyFont="0" applyFill="0" applyBorder="0" applyAlignment="0" applyProtection="0"/>
    <xf numFmtId="0" fontId="24" fillId="0" borderId="0"/>
  </cellStyleXfs>
  <cellXfs count="57">
    <xf numFmtId="0" fontId="0" fillId="0" borderId="0" xfId="0"/>
    <xf numFmtId="0" fontId="2" fillId="24" borderId="0" xfId="0" applyFont="1" applyFill="1" applyAlignment="1">
      <alignment vertical="top"/>
    </xf>
    <xf numFmtId="4" fontId="2" fillId="24" borderId="0" xfId="0" applyNumberFormat="1" applyFont="1" applyFill="1" applyAlignment="1">
      <alignment vertical="top"/>
    </xf>
    <xf numFmtId="0" fontId="0" fillId="24" borderId="0" xfId="0" applyFill="1" applyAlignment="1">
      <alignment vertical="top"/>
    </xf>
    <xf numFmtId="0" fontId="2" fillId="24" borderId="0" xfId="0" applyFont="1" applyFill="1" applyAlignment="1">
      <alignment horizontal="justify" vertical="top"/>
    </xf>
    <xf numFmtId="0" fontId="3" fillId="24" borderId="0" xfId="0" applyFont="1" applyFill="1" applyBorder="1" applyAlignment="1">
      <alignment horizontal="justify" vertical="top" wrapText="1"/>
    </xf>
    <xf numFmtId="0" fontId="2" fillId="24" borderId="0" xfId="0" applyFont="1" applyFill="1" applyAlignment="1">
      <alignment horizontal="center" vertical="top"/>
    </xf>
    <xf numFmtId="49" fontId="2" fillId="24" borderId="0" xfId="0" applyNumberFormat="1" applyFont="1" applyFill="1" applyAlignment="1">
      <alignment horizontal="center" vertical="top"/>
    </xf>
    <xf numFmtId="164" fontId="25" fillId="24" borderId="0" xfId="0" applyNumberFormat="1" applyFont="1" applyFill="1" applyAlignment="1">
      <alignment horizontal="center" vertical="top"/>
    </xf>
    <xf numFmtId="49" fontId="3" fillId="24" borderId="0" xfId="0" applyNumberFormat="1" applyFont="1" applyFill="1" applyBorder="1" applyAlignment="1">
      <alignment horizontal="center" vertical="top"/>
    </xf>
    <xf numFmtId="0" fontId="3" fillId="24" borderId="0" xfId="0" applyFont="1" applyFill="1" applyBorder="1" applyAlignment="1">
      <alignment horizontal="center" vertical="top"/>
    </xf>
    <xf numFmtId="164" fontId="3" fillId="24" borderId="0" xfId="0" applyNumberFormat="1" applyFont="1" applyFill="1" applyBorder="1" applyAlignment="1">
      <alignment horizontal="center" vertical="top"/>
    </xf>
    <xf numFmtId="0" fontId="3" fillId="24" borderId="0" xfId="0" applyFont="1" applyFill="1" applyAlignment="1">
      <alignment horizontal="justify" wrapText="1"/>
    </xf>
    <xf numFmtId="0" fontId="3" fillId="24" borderId="0" xfId="0" applyFont="1" applyFill="1" applyAlignment="1">
      <alignment horizontal="center" vertical="top"/>
    </xf>
    <xf numFmtId="0" fontId="3" fillId="24" borderId="0" xfId="0" applyFont="1" applyFill="1" applyAlignment="1">
      <alignment horizontal="justify"/>
    </xf>
    <xf numFmtId="49" fontId="25" fillId="0" borderId="10" xfId="0" applyNumberFormat="1" applyFont="1" applyFill="1" applyBorder="1" applyAlignment="1">
      <alignment horizontal="center" vertical="top"/>
    </xf>
    <xf numFmtId="49" fontId="25" fillId="0" borderId="10" xfId="0" applyNumberFormat="1" applyFont="1" applyFill="1" applyBorder="1" applyAlignment="1">
      <alignment horizontal="center" vertical="top" wrapText="1"/>
    </xf>
    <xf numFmtId="165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>
      <alignment horizontal="center" vertical="top" wrapText="1"/>
    </xf>
    <xf numFmtId="165" fontId="2" fillId="24" borderId="0" xfId="0" applyNumberFormat="1" applyFont="1" applyFill="1" applyAlignment="1">
      <alignment vertical="top"/>
    </xf>
    <xf numFmtId="49" fontId="26" fillId="0" borderId="1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164" fontId="3" fillId="0" borderId="0" xfId="0" applyNumberFormat="1" applyFont="1" applyFill="1" applyAlignment="1">
      <alignment horizontal="center"/>
    </xf>
    <xf numFmtId="49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1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5" fillId="0" borderId="10" xfId="0" applyFont="1" applyFill="1" applyBorder="1" applyAlignment="1">
      <alignment horizontal="center" vertical="top"/>
    </xf>
    <xf numFmtId="4" fontId="25" fillId="0" borderId="10" xfId="0" applyNumberFormat="1" applyFont="1" applyFill="1" applyBorder="1" applyAlignment="1">
      <alignment horizontal="center" vertical="top"/>
    </xf>
    <xf numFmtId="167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 applyProtection="1">
      <alignment horizontal="left" vertical="top" wrapText="1"/>
      <protection locked="0"/>
    </xf>
    <xf numFmtId="49" fontId="26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 applyProtection="1">
      <alignment horizontal="left" vertical="top" wrapText="1"/>
      <protection hidden="1"/>
    </xf>
    <xf numFmtId="49" fontId="25" fillId="0" borderId="10" xfId="0" applyNumberFormat="1" applyFont="1" applyFill="1" applyBorder="1" applyAlignment="1">
      <alignment horizontal="left" vertical="top" wrapText="1"/>
    </xf>
    <xf numFmtId="11" fontId="25" fillId="0" borderId="10" xfId="0" applyNumberFormat="1" applyFont="1" applyFill="1" applyBorder="1" applyAlignment="1">
      <alignment horizontal="left" vertical="top" wrapText="1"/>
    </xf>
    <xf numFmtId="2" fontId="25" fillId="0" borderId="10" xfId="43" applyNumberFormat="1" applyFont="1" applyFill="1" applyBorder="1" applyAlignment="1" applyProtection="1">
      <alignment horizontal="left" vertical="top" wrapText="1"/>
      <protection hidden="1"/>
    </xf>
    <xf numFmtId="0" fontId="26" fillId="0" borderId="10" xfId="0" applyFont="1" applyFill="1" applyBorder="1" applyAlignment="1">
      <alignment horizontal="left" vertical="top" wrapText="1"/>
    </xf>
    <xf numFmtId="2" fontId="26" fillId="0" borderId="10" xfId="0" applyNumberFormat="1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>
      <alignment horizontal="left" vertical="top" wrapText="1"/>
    </xf>
    <xf numFmtId="2" fontId="25" fillId="0" borderId="10" xfId="0" applyNumberFormat="1" applyFont="1" applyFill="1" applyBorder="1" applyAlignment="1">
      <alignment horizontal="left" vertical="top" wrapText="1"/>
    </xf>
    <xf numFmtId="12" fontId="26" fillId="0" borderId="10" xfId="0" applyNumberFormat="1" applyFont="1" applyFill="1" applyBorder="1" applyAlignment="1">
      <alignment horizontal="left" vertical="top" wrapText="1"/>
    </xf>
    <xf numFmtId="166" fontId="25" fillId="0" borderId="10" xfId="43" applyNumberFormat="1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wrapText="1"/>
    </xf>
    <xf numFmtId="11" fontId="26" fillId="0" borderId="10" xfId="0" applyNumberFormat="1" applyFont="1" applyFill="1" applyBorder="1" applyAlignment="1">
      <alignment horizontal="left" vertical="top" wrapText="1"/>
    </xf>
    <xf numFmtId="0" fontId="25" fillId="24" borderId="10" xfId="0" applyFont="1" applyFill="1" applyBorder="1" applyAlignment="1">
      <alignment horizontal="justify" vertical="top" wrapText="1"/>
    </xf>
    <xf numFmtId="49" fontId="25" fillId="24" borderId="10" xfId="0" applyNumberFormat="1" applyFont="1" applyFill="1" applyBorder="1" applyAlignment="1">
      <alignment horizontal="center" vertical="top"/>
    </xf>
    <xf numFmtId="11" fontId="25" fillId="0" borderId="10" xfId="43" applyNumberFormat="1" applyFont="1" applyFill="1" applyBorder="1" applyAlignment="1" applyProtection="1">
      <alignment horizontal="left" vertical="top" wrapText="1"/>
      <protection hidden="1"/>
    </xf>
    <xf numFmtId="165" fontId="25" fillId="24" borderId="10" xfId="0" applyNumberFormat="1" applyFont="1" applyFill="1" applyBorder="1" applyAlignment="1">
      <alignment horizontal="center" vertical="top"/>
    </xf>
    <xf numFmtId="164" fontId="3" fillId="24" borderId="0" xfId="0" applyNumberFormat="1" applyFont="1" applyFill="1" applyBorder="1" applyAlignment="1">
      <alignment horizontal="right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65" fontId="2" fillId="24" borderId="0" xfId="0" applyNumberFormat="1" applyFont="1" applyFill="1" applyAlignment="1">
      <alignment horizontal="center" vertical="top"/>
    </xf>
    <xf numFmtId="164" fontId="3" fillId="24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64" fontId="25" fillId="0" borderId="10" xfId="0" applyNumberFormat="1" applyFont="1" applyFill="1" applyBorder="1" applyAlignment="1">
      <alignment horizontal="center" vertical="top" wrapText="1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2 2" xfId="43"/>
    <cellStyle name="Обычный 3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358140</xdr:colOff>
      <xdr:row>0</xdr:row>
      <xdr:rowOff>0</xdr:rowOff>
    </xdr:from>
    <xdr:to>
      <xdr:col>6</xdr:col>
      <xdr:colOff>1009650</xdr:colOff>
      <xdr:row>9</xdr:row>
      <xdr:rowOff>211455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25540" y="0"/>
          <a:ext cx="2566035" cy="1640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риложение 10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УТВЕРЖДЕНО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 № 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61"/>
  <sheetViews>
    <sheetView showGridLines="0" tabSelected="1" view="pageBreakPreview" zoomScaleNormal="90" zoomScaleSheetLayoutView="100" workbookViewId="0">
      <selection activeCell="G339" sqref="G339"/>
    </sheetView>
  </sheetViews>
  <sheetFormatPr defaultColWidth="9.109375" defaultRowHeight="17.399999999999999" x14ac:dyDescent="0.25"/>
  <cols>
    <col min="1" max="1" width="77.88671875" style="4" customWidth="1"/>
    <col min="2" max="2" width="7.44140625" style="7" customWidth="1"/>
    <col min="3" max="3" width="5.88671875" style="6" customWidth="1"/>
    <col min="4" max="4" width="5.88671875" style="7" customWidth="1"/>
    <col min="5" max="5" width="7.44140625" style="7" customWidth="1"/>
    <col min="6" max="6" width="5.44140625" style="7" customWidth="1"/>
    <col min="7" max="7" width="15.33203125" style="8" customWidth="1"/>
    <col min="8" max="8" width="12.109375" style="1" bestFit="1" customWidth="1"/>
    <col min="9" max="9" width="7.6640625" style="1" customWidth="1"/>
    <col min="10" max="10" width="18.109375" style="1" customWidth="1"/>
    <col min="11" max="11" width="15.88671875" style="1" customWidth="1"/>
    <col min="12" max="12" width="19.109375" style="1" customWidth="1"/>
    <col min="13" max="14" width="9.109375" style="1"/>
    <col min="15" max="15" width="16.109375" style="1" bestFit="1" customWidth="1"/>
    <col min="16" max="16384" width="9.109375" style="1"/>
  </cols>
  <sheetData>
    <row r="2" spans="1:15" ht="9.75" customHeight="1" x14ac:dyDescent="0.25"/>
    <row r="3" spans="1:15" ht="9.75" customHeight="1" x14ac:dyDescent="0.25"/>
    <row r="4" spans="1:15" ht="9.75" customHeight="1" x14ac:dyDescent="0.25"/>
    <row r="5" spans="1:15" ht="9.75" customHeight="1" x14ac:dyDescent="0.25"/>
    <row r="6" spans="1:15" ht="9.75" customHeight="1" x14ac:dyDescent="0.25"/>
    <row r="7" spans="1:15" ht="9.75" customHeight="1" x14ac:dyDescent="0.25"/>
    <row r="12" spans="1:15" ht="102" customHeight="1" x14ac:dyDescent="0.3">
      <c r="A12" s="53" t="s">
        <v>274</v>
      </c>
      <c r="B12" s="54"/>
      <c r="C12" s="54"/>
      <c r="D12" s="54"/>
      <c r="E12" s="54"/>
      <c r="F12" s="54"/>
      <c r="G12" s="54"/>
    </row>
    <row r="13" spans="1:15" ht="27.6" customHeight="1" x14ac:dyDescent="0.35">
      <c r="A13" s="21"/>
      <c r="B13" s="22"/>
      <c r="C13" s="23"/>
      <c r="D13" s="22"/>
      <c r="E13" s="22"/>
      <c r="F13" s="23"/>
      <c r="G13" s="24" t="s">
        <v>41</v>
      </c>
      <c r="K13" s="2"/>
    </row>
    <row r="14" spans="1:15" ht="24.75" customHeight="1" x14ac:dyDescent="0.25">
      <c r="A14" s="55" t="s">
        <v>14</v>
      </c>
      <c r="B14" s="55" t="s">
        <v>13</v>
      </c>
      <c r="C14" s="55"/>
      <c r="D14" s="55"/>
      <c r="E14" s="55"/>
      <c r="F14" s="55"/>
      <c r="G14" s="56" t="s">
        <v>47</v>
      </c>
      <c r="J14" s="2"/>
      <c r="O14" s="19"/>
    </row>
    <row r="15" spans="1:15" x14ac:dyDescent="0.25">
      <c r="A15" s="55"/>
      <c r="B15" s="55" t="s">
        <v>11</v>
      </c>
      <c r="C15" s="55"/>
      <c r="D15" s="55"/>
      <c r="E15" s="55"/>
      <c r="F15" s="25" t="s">
        <v>12</v>
      </c>
      <c r="G15" s="56"/>
    </row>
    <row r="16" spans="1:15" s="6" customFormat="1" x14ac:dyDescent="0.25">
      <c r="A16" s="50">
        <v>1</v>
      </c>
      <c r="B16" s="50">
        <v>2</v>
      </c>
      <c r="C16" s="50">
        <v>3</v>
      </c>
      <c r="D16" s="50">
        <v>4</v>
      </c>
      <c r="E16" s="50">
        <v>5</v>
      </c>
      <c r="F16" s="50">
        <v>6</v>
      </c>
      <c r="G16" s="26">
        <v>7</v>
      </c>
      <c r="K16" s="51">
        <f>SUM(G17-G377-G381-G386-G412-G426-G435-G439)</f>
        <v>3022507.7</v>
      </c>
    </row>
    <row r="17" spans="1:12" x14ac:dyDescent="0.25">
      <c r="A17" s="30" t="s">
        <v>15</v>
      </c>
      <c r="B17" s="25"/>
      <c r="C17" s="50"/>
      <c r="D17" s="25"/>
      <c r="E17" s="25"/>
      <c r="F17" s="50"/>
      <c r="G17" s="17">
        <f>SUM(G18+G67+G83+G92+G121+G143+G168+G187+G203+G253+G315+G339+G350+G355+G377+G381+G386+G412+G426+G435+G360+G238+G439)</f>
        <v>3259958.4999999995</v>
      </c>
      <c r="L17" s="19"/>
    </row>
    <row r="18" spans="1:12" s="2" customFormat="1" ht="31.2" x14ac:dyDescent="0.25">
      <c r="A18" s="31" t="s">
        <v>153</v>
      </c>
      <c r="B18" s="20" t="s">
        <v>0</v>
      </c>
      <c r="C18" s="20"/>
      <c r="D18" s="20"/>
      <c r="E18" s="20"/>
      <c r="F18" s="16"/>
      <c r="G18" s="17">
        <f>SUM(G19)</f>
        <v>2169371.8000000003</v>
      </c>
    </row>
    <row r="19" spans="1:12" s="2" customFormat="1" ht="31.2" x14ac:dyDescent="0.25">
      <c r="A19" s="31" t="s">
        <v>154</v>
      </c>
      <c r="B19" s="20" t="s">
        <v>0</v>
      </c>
      <c r="C19" s="20" t="s">
        <v>69</v>
      </c>
      <c r="D19" s="20"/>
      <c r="E19" s="20"/>
      <c r="F19" s="16"/>
      <c r="G19" s="17">
        <f>SUM(G20+G30+G54+G26)</f>
        <v>2169371.8000000003</v>
      </c>
    </row>
    <row r="20" spans="1:12" s="2" customFormat="1" ht="34.950000000000003" customHeight="1" x14ac:dyDescent="0.25">
      <c r="A20" s="34" t="s">
        <v>112</v>
      </c>
      <c r="B20" s="15" t="s">
        <v>0</v>
      </c>
      <c r="C20" s="15" t="s">
        <v>69</v>
      </c>
      <c r="D20" s="15" t="s">
        <v>1</v>
      </c>
      <c r="E20" s="15"/>
      <c r="F20" s="16"/>
      <c r="G20" s="17">
        <f>G21</f>
        <v>4061.1</v>
      </c>
    </row>
    <row r="21" spans="1:12" s="2" customFormat="1" ht="129.6" customHeight="1" x14ac:dyDescent="0.25">
      <c r="A21" s="32" t="s">
        <v>214</v>
      </c>
      <c r="B21" s="15" t="s">
        <v>0</v>
      </c>
      <c r="C21" s="15" t="s">
        <v>69</v>
      </c>
      <c r="D21" s="15" t="s">
        <v>1</v>
      </c>
      <c r="E21" s="15" t="s">
        <v>140</v>
      </c>
      <c r="F21" s="16"/>
      <c r="G21" s="17">
        <f>SUM(G22:G25)</f>
        <v>4061.1</v>
      </c>
    </row>
    <row r="22" spans="1:12" s="2" customFormat="1" ht="49.95" customHeight="1" x14ac:dyDescent="0.25">
      <c r="A22" s="32" t="s">
        <v>125</v>
      </c>
      <c r="B22" s="15" t="s">
        <v>0</v>
      </c>
      <c r="C22" s="15" t="s">
        <v>69</v>
      </c>
      <c r="D22" s="15" t="s">
        <v>1</v>
      </c>
      <c r="E22" s="15" t="s">
        <v>140</v>
      </c>
      <c r="F22" s="16" t="s">
        <v>19</v>
      </c>
      <c r="G22" s="17">
        <v>60</v>
      </c>
    </row>
    <row r="23" spans="1:12" s="2" customFormat="1" ht="33.6" customHeight="1" x14ac:dyDescent="0.25">
      <c r="A23" s="32" t="s">
        <v>127</v>
      </c>
      <c r="B23" s="15" t="s">
        <v>0</v>
      </c>
      <c r="C23" s="15" t="s">
        <v>69</v>
      </c>
      <c r="D23" s="15" t="s">
        <v>1</v>
      </c>
      <c r="E23" s="15" t="s">
        <v>140</v>
      </c>
      <c r="F23" s="16" t="s">
        <v>21</v>
      </c>
      <c r="G23" s="17">
        <v>70</v>
      </c>
    </row>
    <row r="24" spans="1:12" s="2" customFormat="1" ht="21" customHeight="1" x14ac:dyDescent="0.25">
      <c r="A24" s="32" t="s">
        <v>120</v>
      </c>
      <c r="B24" s="15" t="s">
        <v>0</v>
      </c>
      <c r="C24" s="15" t="s">
        <v>69</v>
      </c>
      <c r="D24" s="15" t="s">
        <v>1</v>
      </c>
      <c r="E24" s="15" t="s">
        <v>140</v>
      </c>
      <c r="F24" s="16" t="s">
        <v>121</v>
      </c>
      <c r="G24" s="17">
        <v>2359.1999999999998</v>
      </c>
    </row>
    <row r="25" spans="1:12" s="2" customFormat="1" ht="33.6" customHeight="1" x14ac:dyDescent="0.25">
      <c r="A25" s="32" t="s">
        <v>134</v>
      </c>
      <c r="B25" s="15" t="s">
        <v>0</v>
      </c>
      <c r="C25" s="15" t="s">
        <v>69</v>
      </c>
      <c r="D25" s="15" t="s">
        <v>1</v>
      </c>
      <c r="E25" s="15" t="s">
        <v>140</v>
      </c>
      <c r="F25" s="16" t="s">
        <v>123</v>
      </c>
      <c r="G25" s="17">
        <v>1571.9</v>
      </c>
    </row>
    <row r="26" spans="1:12" s="2" customFormat="1" ht="68.400000000000006" customHeight="1" x14ac:dyDescent="0.25">
      <c r="A26" s="31" t="s">
        <v>96</v>
      </c>
      <c r="B26" s="20" t="s">
        <v>0</v>
      </c>
      <c r="C26" s="20" t="s">
        <v>69</v>
      </c>
      <c r="D26" s="20" t="s">
        <v>3</v>
      </c>
      <c r="E26" s="20"/>
      <c r="F26" s="16"/>
      <c r="G26" s="17">
        <f>G27</f>
        <v>1667.0999999999997</v>
      </c>
    </row>
    <row r="27" spans="1:12" ht="110.4" customHeight="1" x14ac:dyDescent="0.25">
      <c r="A27" s="36" t="s">
        <v>213</v>
      </c>
      <c r="B27" s="20" t="s">
        <v>0</v>
      </c>
      <c r="C27" s="20" t="s">
        <v>69</v>
      </c>
      <c r="D27" s="20" t="s">
        <v>3</v>
      </c>
      <c r="E27" s="20" t="s">
        <v>97</v>
      </c>
      <c r="F27" s="16"/>
      <c r="G27" s="17">
        <f>SUM(G28:G29)</f>
        <v>1667.0999999999997</v>
      </c>
    </row>
    <row r="28" spans="1:12" ht="63" customHeight="1" x14ac:dyDescent="0.25">
      <c r="A28" s="32" t="s">
        <v>125</v>
      </c>
      <c r="B28" s="20" t="s">
        <v>0</v>
      </c>
      <c r="C28" s="20" t="s">
        <v>69</v>
      </c>
      <c r="D28" s="20" t="s">
        <v>3</v>
      </c>
      <c r="E28" s="20" t="s">
        <v>97</v>
      </c>
      <c r="F28" s="16" t="s">
        <v>19</v>
      </c>
      <c r="G28" s="17">
        <v>24.6</v>
      </c>
    </row>
    <row r="29" spans="1:12" ht="46.95" customHeight="1" x14ac:dyDescent="0.25">
      <c r="A29" s="32" t="s">
        <v>122</v>
      </c>
      <c r="B29" s="20" t="s">
        <v>0</v>
      </c>
      <c r="C29" s="20" t="s">
        <v>69</v>
      </c>
      <c r="D29" s="20" t="s">
        <v>3</v>
      </c>
      <c r="E29" s="20" t="s">
        <v>97</v>
      </c>
      <c r="F29" s="16" t="s">
        <v>123</v>
      </c>
      <c r="G29" s="17">
        <f>493.9+1113.8+34.8</f>
        <v>1642.4999999999998</v>
      </c>
    </row>
    <row r="30" spans="1:12" ht="63.6" customHeight="1" x14ac:dyDescent="0.25">
      <c r="A30" s="31" t="s">
        <v>98</v>
      </c>
      <c r="B30" s="20" t="s">
        <v>0</v>
      </c>
      <c r="C30" s="20" t="s">
        <v>69</v>
      </c>
      <c r="D30" s="20" t="s">
        <v>4</v>
      </c>
      <c r="E30" s="20"/>
      <c r="F30" s="16"/>
      <c r="G30" s="17">
        <f>SUM(G35+G47+G51+G31+G43+G45+G41)</f>
        <v>2024264</v>
      </c>
    </row>
    <row r="31" spans="1:12" ht="23.4" customHeight="1" x14ac:dyDescent="0.25">
      <c r="A31" s="31" t="s">
        <v>117</v>
      </c>
      <c r="B31" s="20" t="s">
        <v>0</v>
      </c>
      <c r="C31" s="20" t="s">
        <v>69</v>
      </c>
      <c r="D31" s="20" t="s">
        <v>4</v>
      </c>
      <c r="E31" s="20" t="s">
        <v>50</v>
      </c>
      <c r="F31" s="16"/>
      <c r="G31" s="17">
        <f>SUM(G32:G34)</f>
        <v>6756.7</v>
      </c>
    </row>
    <row r="32" spans="1:12" ht="48.6" customHeight="1" x14ac:dyDescent="0.25">
      <c r="A32" s="32" t="s">
        <v>18</v>
      </c>
      <c r="B32" s="20" t="s">
        <v>0</v>
      </c>
      <c r="C32" s="20" t="s">
        <v>69</v>
      </c>
      <c r="D32" s="20" t="s">
        <v>4</v>
      </c>
      <c r="E32" s="20" t="s">
        <v>50</v>
      </c>
      <c r="F32" s="16" t="s">
        <v>19</v>
      </c>
      <c r="G32" s="17">
        <v>6752.7</v>
      </c>
    </row>
    <row r="33" spans="1:7" s="2" customFormat="1" ht="36.6" customHeight="1" x14ac:dyDescent="0.25">
      <c r="A33" s="32" t="s">
        <v>127</v>
      </c>
      <c r="B33" s="20" t="s">
        <v>0</v>
      </c>
      <c r="C33" s="20" t="s">
        <v>69</v>
      </c>
      <c r="D33" s="20" t="s">
        <v>4</v>
      </c>
      <c r="E33" s="20" t="s">
        <v>50</v>
      </c>
      <c r="F33" s="16" t="s">
        <v>21</v>
      </c>
      <c r="G33" s="17">
        <v>3</v>
      </c>
    </row>
    <row r="34" spans="1:7" s="2" customFormat="1" ht="21" customHeight="1" x14ac:dyDescent="0.25">
      <c r="A34" s="32" t="s">
        <v>23</v>
      </c>
      <c r="B34" s="20" t="s">
        <v>0</v>
      </c>
      <c r="C34" s="20" t="s">
        <v>69</v>
      </c>
      <c r="D34" s="20" t="s">
        <v>4</v>
      </c>
      <c r="E34" s="20" t="s">
        <v>50</v>
      </c>
      <c r="F34" s="16" t="s">
        <v>24</v>
      </c>
      <c r="G34" s="17">
        <v>1</v>
      </c>
    </row>
    <row r="35" spans="1:7" s="2" customFormat="1" ht="48" customHeight="1" x14ac:dyDescent="0.25">
      <c r="A35" s="31" t="s">
        <v>100</v>
      </c>
      <c r="B35" s="20" t="s">
        <v>0</v>
      </c>
      <c r="C35" s="20" t="s">
        <v>69</v>
      </c>
      <c r="D35" s="20" t="s">
        <v>4</v>
      </c>
      <c r="E35" s="20" t="s">
        <v>64</v>
      </c>
      <c r="F35" s="16"/>
      <c r="G35" s="17">
        <f>SUM(G36:G40)</f>
        <v>582907.1</v>
      </c>
    </row>
    <row r="36" spans="1:7" s="2" customFormat="1" ht="31.2" x14ac:dyDescent="0.25">
      <c r="A36" s="32" t="s">
        <v>18</v>
      </c>
      <c r="B36" s="20" t="s">
        <v>0</v>
      </c>
      <c r="C36" s="20" t="s">
        <v>69</v>
      </c>
      <c r="D36" s="20" t="s">
        <v>4</v>
      </c>
      <c r="E36" s="20" t="s">
        <v>64</v>
      </c>
      <c r="F36" s="16" t="s">
        <v>19</v>
      </c>
      <c r="G36" s="17">
        <v>62861.2</v>
      </c>
    </row>
    <row r="37" spans="1:7" s="2" customFormat="1" ht="38.4" customHeight="1" x14ac:dyDescent="0.25">
      <c r="A37" s="32" t="s">
        <v>127</v>
      </c>
      <c r="B37" s="20" t="s">
        <v>0</v>
      </c>
      <c r="C37" s="20" t="s">
        <v>69</v>
      </c>
      <c r="D37" s="20" t="s">
        <v>4</v>
      </c>
      <c r="E37" s="20" t="s">
        <v>64</v>
      </c>
      <c r="F37" s="16" t="s">
        <v>21</v>
      </c>
      <c r="G37" s="17">
        <f>11676.1-1011.3-944.8</f>
        <v>9720.0000000000018</v>
      </c>
    </row>
    <row r="38" spans="1:7" s="2" customFormat="1" ht="26.4" customHeight="1" x14ac:dyDescent="0.25">
      <c r="A38" s="32" t="s">
        <v>129</v>
      </c>
      <c r="B38" s="20" t="s">
        <v>0</v>
      </c>
      <c r="C38" s="20" t="s">
        <v>69</v>
      </c>
      <c r="D38" s="20" t="s">
        <v>4</v>
      </c>
      <c r="E38" s="20" t="s">
        <v>64</v>
      </c>
      <c r="F38" s="16" t="s">
        <v>121</v>
      </c>
      <c r="G38" s="17"/>
    </row>
    <row r="39" spans="1:7" s="2" customFormat="1" ht="31.2" x14ac:dyDescent="0.25">
      <c r="A39" s="32" t="s">
        <v>134</v>
      </c>
      <c r="B39" s="20" t="s">
        <v>0</v>
      </c>
      <c r="C39" s="20" t="s">
        <v>69</v>
      </c>
      <c r="D39" s="20" t="s">
        <v>4</v>
      </c>
      <c r="E39" s="20" t="s">
        <v>64</v>
      </c>
      <c r="F39" s="16" t="s">
        <v>123</v>
      </c>
      <c r="G39" s="17">
        <f>254247.5+184624.3+71377.5</f>
        <v>510249.3</v>
      </c>
    </row>
    <row r="40" spans="1:7" s="2" customFormat="1" ht="26.4" customHeight="1" x14ac:dyDescent="0.25">
      <c r="A40" s="32" t="s">
        <v>23</v>
      </c>
      <c r="B40" s="20" t="s">
        <v>0</v>
      </c>
      <c r="C40" s="20" t="s">
        <v>69</v>
      </c>
      <c r="D40" s="20" t="s">
        <v>4</v>
      </c>
      <c r="E40" s="20" t="s">
        <v>64</v>
      </c>
      <c r="F40" s="16" t="s">
        <v>24</v>
      </c>
      <c r="G40" s="17">
        <v>76.599999999999994</v>
      </c>
    </row>
    <row r="41" spans="1:7" ht="25.95" customHeight="1" x14ac:dyDescent="0.25">
      <c r="A41" s="32" t="s">
        <v>232</v>
      </c>
      <c r="B41" s="15" t="s">
        <v>0</v>
      </c>
      <c r="C41" s="27">
        <v>1</v>
      </c>
      <c r="D41" s="15" t="s">
        <v>4</v>
      </c>
      <c r="E41" s="15" t="s">
        <v>233</v>
      </c>
      <c r="F41" s="15"/>
      <c r="G41" s="17">
        <f>SUM(G42)</f>
        <v>24</v>
      </c>
    </row>
    <row r="42" spans="1:7" ht="35.4" customHeight="1" x14ac:dyDescent="0.25">
      <c r="A42" s="32" t="s">
        <v>127</v>
      </c>
      <c r="B42" s="15" t="s">
        <v>0</v>
      </c>
      <c r="C42" s="27">
        <v>1</v>
      </c>
      <c r="D42" s="15" t="s">
        <v>4</v>
      </c>
      <c r="E42" s="15" t="s">
        <v>233</v>
      </c>
      <c r="F42" s="15" t="s">
        <v>21</v>
      </c>
      <c r="G42" s="17">
        <v>24</v>
      </c>
    </row>
    <row r="43" spans="1:7" ht="22.2" customHeight="1" x14ac:dyDescent="0.25">
      <c r="A43" s="32" t="s">
        <v>238</v>
      </c>
      <c r="B43" s="15" t="s">
        <v>0</v>
      </c>
      <c r="C43" s="15" t="s">
        <v>69</v>
      </c>
      <c r="D43" s="15" t="s">
        <v>4</v>
      </c>
      <c r="E43" s="15" t="s">
        <v>239</v>
      </c>
      <c r="F43" s="16"/>
      <c r="G43" s="17">
        <f>SUM(G44)</f>
        <v>21.5</v>
      </c>
    </row>
    <row r="44" spans="1:7" ht="32.4" customHeight="1" x14ac:dyDescent="0.25">
      <c r="A44" s="32" t="s">
        <v>127</v>
      </c>
      <c r="B44" s="15" t="s">
        <v>0</v>
      </c>
      <c r="C44" s="15" t="s">
        <v>69</v>
      </c>
      <c r="D44" s="15" t="s">
        <v>4</v>
      </c>
      <c r="E44" s="15" t="s">
        <v>239</v>
      </c>
      <c r="F44" s="16" t="s">
        <v>21</v>
      </c>
      <c r="G44" s="17">
        <v>21.5</v>
      </c>
    </row>
    <row r="45" spans="1:7" ht="117" customHeight="1" x14ac:dyDescent="0.25">
      <c r="A45" s="33" t="s">
        <v>277</v>
      </c>
      <c r="B45" s="20" t="s">
        <v>0</v>
      </c>
      <c r="C45" s="20" t="s">
        <v>69</v>
      </c>
      <c r="D45" s="20" t="s">
        <v>4</v>
      </c>
      <c r="E45" s="16" t="s">
        <v>278</v>
      </c>
      <c r="F45" s="16"/>
      <c r="G45" s="17">
        <f>G46</f>
        <v>50465.5</v>
      </c>
    </row>
    <row r="46" spans="1:7" ht="31.2" customHeight="1" x14ac:dyDescent="0.25">
      <c r="A46" s="33" t="s">
        <v>134</v>
      </c>
      <c r="B46" s="20" t="s">
        <v>0</v>
      </c>
      <c r="C46" s="20" t="s">
        <v>69</v>
      </c>
      <c r="D46" s="20" t="s">
        <v>4</v>
      </c>
      <c r="E46" s="16" t="s">
        <v>278</v>
      </c>
      <c r="F46" s="16" t="s">
        <v>123</v>
      </c>
      <c r="G46" s="17">
        <f>48564.6+1900.9</f>
        <v>50465.5</v>
      </c>
    </row>
    <row r="47" spans="1:7" ht="67.2" customHeight="1" x14ac:dyDescent="0.25">
      <c r="A47" s="31" t="s">
        <v>215</v>
      </c>
      <c r="B47" s="20" t="s">
        <v>0</v>
      </c>
      <c r="C47" s="20" t="s">
        <v>69</v>
      </c>
      <c r="D47" s="20" t="s">
        <v>4</v>
      </c>
      <c r="E47" s="20" t="s">
        <v>104</v>
      </c>
      <c r="F47" s="16"/>
      <c r="G47" s="17">
        <f>SUM(G48:G50)</f>
        <v>16045.4</v>
      </c>
    </row>
    <row r="48" spans="1:7" ht="33.75" customHeight="1" x14ac:dyDescent="0.25">
      <c r="A48" s="32" t="s">
        <v>18</v>
      </c>
      <c r="B48" s="20" t="s">
        <v>0</v>
      </c>
      <c r="C48" s="20" t="s">
        <v>69</v>
      </c>
      <c r="D48" s="20" t="s">
        <v>4</v>
      </c>
      <c r="E48" s="20" t="s">
        <v>104</v>
      </c>
      <c r="F48" s="16" t="s">
        <v>19</v>
      </c>
      <c r="G48" s="17">
        <v>78.3</v>
      </c>
    </row>
    <row r="49" spans="1:7" ht="34.950000000000003" customHeight="1" x14ac:dyDescent="0.25">
      <c r="A49" s="32" t="s">
        <v>119</v>
      </c>
      <c r="B49" s="20" t="s">
        <v>0</v>
      </c>
      <c r="C49" s="20" t="s">
        <v>69</v>
      </c>
      <c r="D49" s="20" t="s">
        <v>4</v>
      </c>
      <c r="E49" s="20" t="s">
        <v>104</v>
      </c>
      <c r="F49" s="16" t="s">
        <v>21</v>
      </c>
      <c r="G49" s="17">
        <v>158.80000000000001</v>
      </c>
    </row>
    <row r="50" spans="1:7" ht="20.399999999999999" customHeight="1" x14ac:dyDescent="0.25">
      <c r="A50" s="32" t="s">
        <v>120</v>
      </c>
      <c r="B50" s="20" t="s">
        <v>0</v>
      </c>
      <c r="C50" s="20" t="s">
        <v>69</v>
      </c>
      <c r="D50" s="20" t="s">
        <v>4</v>
      </c>
      <c r="E50" s="20" t="s">
        <v>104</v>
      </c>
      <c r="F50" s="16" t="s">
        <v>121</v>
      </c>
      <c r="G50" s="17">
        <v>15808.3</v>
      </c>
    </row>
    <row r="51" spans="1:7" ht="62.4" x14ac:dyDescent="0.25">
      <c r="A51" s="31" t="s">
        <v>216</v>
      </c>
      <c r="B51" s="20" t="s">
        <v>0</v>
      </c>
      <c r="C51" s="20" t="s">
        <v>69</v>
      </c>
      <c r="D51" s="20" t="s">
        <v>4</v>
      </c>
      <c r="E51" s="20" t="s">
        <v>99</v>
      </c>
      <c r="F51" s="16"/>
      <c r="G51" s="17">
        <f>SUM(G52:G53)</f>
        <v>1368043.8</v>
      </c>
    </row>
    <row r="52" spans="1:7" ht="51" customHeight="1" x14ac:dyDescent="0.25">
      <c r="A52" s="32" t="s">
        <v>125</v>
      </c>
      <c r="B52" s="20" t="s">
        <v>0</v>
      </c>
      <c r="C52" s="20" t="s">
        <v>69</v>
      </c>
      <c r="D52" s="20" t="s">
        <v>4</v>
      </c>
      <c r="E52" s="20" t="s">
        <v>99</v>
      </c>
      <c r="F52" s="16" t="s">
        <v>19</v>
      </c>
      <c r="G52" s="17">
        <f>19206+312.9+698.4</f>
        <v>20217.300000000003</v>
      </c>
    </row>
    <row r="53" spans="1:7" ht="34.950000000000003" customHeight="1" x14ac:dyDescent="0.25">
      <c r="A53" s="32" t="s">
        <v>122</v>
      </c>
      <c r="B53" s="20" t="s">
        <v>0</v>
      </c>
      <c r="C53" s="20" t="s">
        <v>69</v>
      </c>
      <c r="D53" s="20" t="s">
        <v>4</v>
      </c>
      <c r="E53" s="20" t="s">
        <v>99</v>
      </c>
      <c r="F53" s="16" t="s">
        <v>123</v>
      </c>
      <c r="G53" s="17">
        <f>487046.3+793352.5+20862+46565.7</f>
        <v>1347826.5</v>
      </c>
    </row>
    <row r="54" spans="1:7" ht="21.6" customHeight="1" x14ac:dyDescent="0.25">
      <c r="A54" s="31" t="s">
        <v>101</v>
      </c>
      <c r="B54" s="20" t="s">
        <v>0</v>
      </c>
      <c r="C54" s="20" t="s">
        <v>69</v>
      </c>
      <c r="D54" s="20" t="s">
        <v>10</v>
      </c>
      <c r="E54" s="20"/>
      <c r="F54" s="16"/>
      <c r="G54" s="17">
        <f>SUM(G57+G55+G60+G63+G65)</f>
        <v>139379.6</v>
      </c>
    </row>
    <row r="55" spans="1:7" ht="34.200000000000003" customHeight="1" x14ac:dyDescent="0.25">
      <c r="A55" s="35" t="s">
        <v>155</v>
      </c>
      <c r="B55" s="20" t="s">
        <v>0</v>
      </c>
      <c r="C55" s="20" t="s">
        <v>69</v>
      </c>
      <c r="D55" s="20" t="s">
        <v>10</v>
      </c>
      <c r="E55" s="20" t="s">
        <v>144</v>
      </c>
      <c r="F55" s="16"/>
      <c r="G55" s="17">
        <f>SUM(G56)</f>
        <v>17121.099999999999</v>
      </c>
    </row>
    <row r="56" spans="1:7" ht="34.950000000000003" customHeight="1" x14ac:dyDescent="0.25">
      <c r="A56" s="32" t="s">
        <v>122</v>
      </c>
      <c r="B56" s="20" t="s">
        <v>0</v>
      </c>
      <c r="C56" s="20" t="s">
        <v>69</v>
      </c>
      <c r="D56" s="20" t="s">
        <v>10</v>
      </c>
      <c r="E56" s="20" t="s">
        <v>144</v>
      </c>
      <c r="F56" s="16" t="s">
        <v>123</v>
      </c>
      <c r="G56" s="17">
        <v>17121.099999999999</v>
      </c>
    </row>
    <row r="57" spans="1:7" s="2" customFormat="1" ht="51.6" customHeight="1" x14ac:dyDescent="0.25">
      <c r="A57" s="31" t="s">
        <v>38</v>
      </c>
      <c r="B57" s="20" t="s">
        <v>0</v>
      </c>
      <c r="C57" s="20" t="s">
        <v>69</v>
      </c>
      <c r="D57" s="20" t="s">
        <v>10</v>
      </c>
      <c r="E57" s="20" t="s">
        <v>102</v>
      </c>
      <c r="F57" s="16"/>
      <c r="G57" s="17">
        <f>SUM(G58:G59)</f>
        <v>875.3</v>
      </c>
    </row>
    <row r="58" spans="1:7" s="2" customFormat="1" ht="30.6" customHeight="1" x14ac:dyDescent="0.25">
      <c r="A58" s="32" t="s">
        <v>18</v>
      </c>
      <c r="B58" s="20" t="s">
        <v>0</v>
      </c>
      <c r="C58" s="20" t="s">
        <v>69</v>
      </c>
      <c r="D58" s="20" t="s">
        <v>10</v>
      </c>
      <c r="E58" s="20" t="s">
        <v>102</v>
      </c>
      <c r="F58" s="16" t="s">
        <v>19</v>
      </c>
      <c r="G58" s="17">
        <v>12.9</v>
      </c>
    </row>
    <row r="59" spans="1:7" s="2" customFormat="1" ht="35.4" customHeight="1" x14ac:dyDescent="0.25">
      <c r="A59" s="32" t="s">
        <v>122</v>
      </c>
      <c r="B59" s="20" t="s">
        <v>0</v>
      </c>
      <c r="C59" s="20" t="s">
        <v>69</v>
      </c>
      <c r="D59" s="20" t="s">
        <v>10</v>
      </c>
      <c r="E59" s="20" t="s">
        <v>102</v>
      </c>
      <c r="F59" s="16" t="s">
        <v>123</v>
      </c>
      <c r="G59" s="17">
        <v>862.4</v>
      </c>
    </row>
    <row r="60" spans="1:7" s="2" customFormat="1" ht="78.599999999999994" customHeight="1" x14ac:dyDescent="0.25">
      <c r="A60" s="32" t="s">
        <v>241</v>
      </c>
      <c r="B60" s="20" t="s">
        <v>0</v>
      </c>
      <c r="C60" s="20" t="s">
        <v>69</v>
      </c>
      <c r="D60" s="20" t="s">
        <v>10</v>
      </c>
      <c r="E60" s="20" t="s">
        <v>240</v>
      </c>
      <c r="F60" s="16"/>
      <c r="G60" s="17">
        <f>SUM(G61+G62)</f>
        <v>1629.4</v>
      </c>
    </row>
    <row r="61" spans="1:7" s="2" customFormat="1" ht="51" customHeight="1" x14ac:dyDescent="0.25">
      <c r="A61" s="32" t="s">
        <v>126</v>
      </c>
      <c r="B61" s="20" t="s">
        <v>0</v>
      </c>
      <c r="C61" s="20" t="s">
        <v>69</v>
      </c>
      <c r="D61" s="20" t="s">
        <v>10</v>
      </c>
      <c r="E61" s="20" t="s">
        <v>240</v>
      </c>
      <c r="F61" s="16" t="s">
        <v>19</v>
      </c>
      <c r="G61" s="17">
        <v>24</v>
      </c>
    </row>
    <row r="62" spans="1:7" s="2" customFormat="1" ht="30.6" customHeight="1" x14ac:dyDescent="0.25">
      <c r="A62" s="32" t="s">
        <v>122</v>
      </c>
      <c r="B62" s="20" t="s">
        <v>0</v>
      </c>
      <c r="C62" s="20" t="s">
        <v>69</v>
      </c>
      <c r="D62" s="20" t="s">
        <v>10</v>
      </c>
      <c r="E62" s="20" t="s">
        <v>240</v>
      </c>
      <c r="F62" s="16" t="s">
        <v>123</v>
      </c>
      <c r="G62" s="17">
        <v>1605.4</v>
      </c>
    </row>
    <row r="63" spans="1:7" s="2" customFormat="1" ht="54.6" customHeight="1" x14ac:dyDescent="0.25">
      <c r="A63" s="32" t="s">
        <v>279</v>
      </c>
      <c r="B63" s="20" t="s">
        <v>0</v>
      </c>
      <c r="C63" s="20" t="s">
        <v>69</v>
      </c>
      <c r="D63" s="20" t="s">
        <v>10</v>
      </c>
      <c r="E63" s="20" t="s">
        <v>280</v>
      </c>
      <c r="F63" s="16"/>
      <c r="G63" s="17">
        <f>G64</f>
        <v>106382.9</v>
      </c>
    </row>
    <row r="64" spans="1:7" s="2" customFormat="1" ht="30.6" customHeight="1" x14ac:dyDescent="0.25">
      <c r="A64" s="32" t="s">
        <v>122</v>
      </c>
      <c r="B64" s="20" t="s">
        <v>0</v>
      </c>
      <c r="C64" s="20" t="s">
        <v>69</v>
      </c>
      <c r="D64" s="20" t="s">
        <v>10</v>
      </c>
      <c r="E64" s="20" t="s">
        <v>280</v>
      </c>
      <c r="F64" s="16" t="s">
        <v>123</v>
      </c>
      <c r="G64" s="17">
        <f>100000+6382.9</f>
        <v>106382.9</v>
      </c>
    </row>
    <row r="65" spans="1:7" s="2" customFormat="1" ht="30.6" customHeight="1" x14ac:dyDescent="0.25">
      <c r="A65" s="32" t="s">
        <v>285</v>
      </c>
      <c r="B65" s="20" t="s">
        <v>0</v>
      </c>
      <c r="C65" s="20" t="s">
        <v>69</v>
      </c>
      <c r="D65" s="20" t="s">
        <v>10</v>
      </c>
      <c r="E65" s="20" t="s">
        <v>286</v>
      </c>
      <c r="F65" s="16"/>
      <c r="G65" s="17">
        <f>SUM(G66)</f>
        <v>13370.9</v>
      </c>
    </row>
    <row r="66" spans="1:7" s="2" customFormat="1" ht="30.6" customHeight="1" x14ac:dyDescent="0.25">
      <c r="A66" s="32" t="s">
        <v>122</v>
      </c>
      <c r="B66" s="20" t="s">
        <v>0</v>
      </c>
      <c r="C66" s="20" t="s">
        <v>69</v>
      </c>
      <c r="D66" s="20" t="s">
        <v>10</v>
      </c>
      <c r="E66" s="20" t="s">
        <v>286</v>
      </c>
      <c r="F66" s="16" t="s">
        <v>123</v>
      </c>
      <c r="G66" s="17">
        <v>13370.9</v>
      </c>
    </row>
    <row r="67" spans="1:7" s="2" customFormat="1" ht="36.6" customHeight="1" x14ac:dyDescent="0.25">
      <c r="A67" s="31" t="s">
        <v>156</v>
      </c>
      <c r="B67" s="15" t="s">
        <v>1</v>
      </c>
      <c r="C67" s="15"/>
      <c r="D67" s="15"/>
      <c r="E67" s="15"/>
      <c r="F67" s="16"/>
      <c r="G67" s="17">
        <f>SUM(G68)</f>
        <v>9630.5</v>
      </c>
    </row>
    <row r="68" spans="1:7" s="2" customFormat="1" ht="34.200000000000003" customHeight="1" x14ac:dyDescent="0.25">
      <c r="A68" s="31" t="s">
        <v>86</v>
      </c>
      <c r="B68" s="15" t="s">
        <v>1</v>
      </c>
      <c r="C68" s="15" t="s">
        <v>69</v>
      </c>
      <c r="D68" s="15"/>
      <c r="E68" s="15"/>
      <c r="F68" s="16"/>
      <c r="G68" s="17">
        <f>SUM(G69+G74)</f>
        <v>9630.5</v>
      </c>
    </row>
    <row r="69" spans="1:7" s="2" customFormat="1" ht="58.2" customHeight="1" x14ac:dyDescent="0.25">
      <c r="A69" s="31" t="s">
        <v>87</v>
      </c>
      <c r="B69" s="15" t="s">
        <v>1</v>
      </c>
      <c r="C69" s="15" t="s">
        <v>69</v>
      </c>
      <c r="D69" s="15" t="s">
        <v>0</v>
      </c>
      <c r="E69" s="15"/>
      <c r="F69" s="16"/>
      <c r="G69" s="17">
        <f>SUM(G70)</f>
        <v>4292.8</v>
      </c>
    </row>
    <row r="70" spans="1:7" s="2" customFormat="1" ht="51" customHeight="1" x14ac:dyDescent="0.25">
      <c r="A70" s="34" t="s">
        <v>118</v>
      </c>
      <c r="B70" s="15" t="s">
        <v>1</v>
      </c>
      <c r="C70" s="15" t="s">
        <v>69</v>
      </c>
      <c r="D70" s="15" t="s">
        <v>0</v>
      </c>
      <c r="E70" s="15" t="s">
        <v>64</v>
      </c>
      <c r="F70" s="16"/>
      <c r="G70" s="17">
        <f>SUM(G71:G73)</f>
        <v>4292.8</v>
      </c>
    </row>
    <row r="71" spans="1:7" s="2" customFormat="1" ht="48.75" customHeight="1" x14ac:dyDescent="0.25">
      <c r="A71" s="32" t="s">
        <v>126</v>
      </c>
      <c r="B71" s="15" t="s">
        <v>1</v>
      </c>
      <c r="C71" s="15" t="s">
        <v>69</v>
      </c>
      <c r="D71" s="15" t="s">
        <v>0</v>
      </c>
      <c r="E71" s="15" t="s">
        <v>64</v>
      </c>
      <c r="F71" s="16" t="s">
        <v>19</v>
      </c>
      <c r="G71" s="17">
        <v>3876.4</v>
      </c>
    </row>
    <row r="72" spans="1:7" s="2" customFormat="1" ht="33" customHeight="1" x14ac:dyDescent="0.25">
      <c r="A72" s="32" t="s">
        <v>127</v>
      </c>
      <c r="B72" s="15" t="s">
        <v>1</v>
      </c>
      <c r="C72" s="15" t="s">
        <v>69</v>
      </c>
      <c r="D72" s="15" t="s">
        <v>0</v>
      </c>
      <c r="E72" s="15" t="s">
        <v>64</v>
      </c>
      <c r="F72" s="16" t="s">
        <v>21</v>
      </c>
      <c r="G72" s="17">
        <v>234.4</v>
      </c>
    </row>
    <row r="73" spans="1:7" s="2" customFormat="1" ht="19.2" customHeight="1" x14ac:dyDescent="0.25">
      <c r="A73" s="32" t="s">
        <v>23</v>
      </c>
      <c r="B73" s="15" t="s">
        <v>1</v>
      </c>
      <c r="C73" s="15" t="s">
        <v>69</v>
      </c>
      <c r="D73" s="15" t="s">
        <v>0</v>
      </c>
      <c r="E73" s="15" t="s">
        <v>64</v>
      </c>
      <c r="F73" s="16" t="s">
        <v>24</v>
      </c>
      <c r="G73" s="17">
        <v>182</v>
      </c>
    </row>
    <row r="74" spans="1:7" ht="36.6" customHeight="1" x14ac:dyDescent="0.25">
      <c r="A74" s="34" t="s">
        <v>196</v>
      </c>
      <c r="B74" s="15" t="s">
        <v>1</v>
      </c>
      <c r="C74" s="15" t="s">
        <v>69</v>
      </c>
      <c r="D74" s="15" t="s">
        <v>1</v>
      </c>
      <c r="E74" s="15"/>
      <c r="F74" s="16"/>
      <c r="G74" s="17">
        <f>SUM(G75+G79+G81)</f>
        <v>5337.7</v>
      </c>
    </row>
    <row r="75" spans="1:7" ht="18" customHeight="1" x14ac:dyDescent="0.25">
      <c r="A75" s="34" t="s">
        <v>32</v>
      </c>
      <c r="B75" s="15" t="s">
        <v>1</v>
      </c>
      <c r="C75" s="15" t="s">
        <v>69</v>
      </c>
      <c r="D75" s="15" t="s">
        <v>1</v>
      </c>
      <c r="E75" s="15" t="s">
        <v>50</v>
      </c>
      <c r="F75" s="16"/>
      <c r="G75" s="17">
        <f>SUM(G76:G78)</f>
        <v>5298.2</v>
      </c>
    </row>
    <row r="76" spans="1:7" ht="31.5" customHeight="1" x14ac:dyDescent="0.25">
      <c r="A76" s="32" t="s">
        <v>18</v>
      </c>
      <c r="B76" s="15" t="s">
        <v>1</v>
      </c>
      <c r="C76" s="15" t="s">
        <v>69</v>
      </c>
      <c r="D76" s="15" t="s">
        <v>1</v>
      </c>
      <c r="E76" s="15" t="s">
        <v>50</v>
      </c>
      <c r="F76" s="16" t="s">
        <v>19</v>
      </c>
      <c r="G76" s="17">
        <v>5233.3999999999996</v>
      </c>
    </row>
    <row r="77" spans="1:7" ht="31.5" customHeight="1" x14ac:dyDescent="0.25">
      <c r="A77" s="32" t="s">
        <v>127</v>
      </c>
      <c r="B77" s="15" t="s">
        <v>1</v>
      </c>
      <c r="C77" s="15" t="s">
        <v>69</v>
      </c>
      <c r="D77" s="15" t="s">
        <v>1</v>
      </c>
      <c r="E77" s="15" t="s">
        <v>50</v>
      </c>
      <c r="F77" s="16" t="s">
        <v>21</v>
      </c>
      <c r="G77" s="17">
        <v>62.7</v>
      </c>
    </row>
    <row r="78" spans="1:7" ht="19.2" customHeight="1" x14ac:dyDescent="0.25">
      <c r="A78" s="32" t="s">
        <v>23</v>
      </c>
      <c r="B78" s="15" t="s">
        <v>1</v>
      </c>
      <c r="C78" s="15" t="s">
        <v>69</v>
      </c>
      <c r="D78" s="15" t="s">
        <v>1</v>
      </c>
      <c r="E78" s="15" t="s">
        <v>50</v>
      </c>
      <c r="F78" s="16" t="s">
        <v>24</v>
      </c>
      <c r="G78" s="17">
        <v>2.1</v>
      </c>
    </row>
    <row r="79" spans="1:7" ht="20.399999999999999" customHeight="1" x14ac:dyDescent="0.25">
      <c r="A79" s="32" t="s">
        <v>232</v>
      </c>
      <c r="B79" s="15" t="s">
        <v>1</v>
      </c>
      <c r="C79" s="27">
        <v>1</v>
      </c>
      <c r="D79" s="15" t="s">
        <v>1</v>
      </c>
      <c r="E79" s="15" t="s">
        <v>233</v>
      </c>
      <c r="F79" s="15"/>
      <c r="G79" s="17">
        <f>SUM(G80)</f>
        <v>22.8</v>
      </c>
    </row>
    <row r="80" spans="1:7" ht="30.75" customHeight="1" x14ac:dyDescent="0.25">
      <c r="A80" s="32" t="s">
        <v>127</v>
      </c>
      <c r="B80" s="15" t="s">
        <v>1</v>
      </c>
      <c r="C80" s="27">
        <v>1</v>
      </c>
      <c r="D80" s="15" t="s">
        <v>1</v>
      </c>
      <c r="E80" s="15" t="s">
        <v>233</v>
      </c>
      <c r="F80" s="15" t="s">
        <v>21</v>
      </c>
      <c r="G80" s="17">
        <v>22.8</v>
      </c>
    </row>
    <row r="81" spans="1:7" ht="22.2" customHeight="1" x14ac:dyDescent="0.25">
      <c r="A81" s="32" t="s">
        <v>238</v>
      </c>
      <c r="B81" s="15" t="s">
        <v>1</v>
      </c>
      <c r="C81" s="15" t="s">
        <v>69</v>
      </c>
      <c r="D81" s="15" t="s">
        <v>1</v>
      </c>
      <c r="E81" s="15" t="s">
        <v>239</v>
      </c>
      <c r="F81" s="16"/>
      <c r="G81" s="17">
        <f>SUM(G82)</f>
        <v>16.7</v>
      </c>
    </row>
    <row r="82" spans="1:7" ht="30.75" customHeight="1" x14ac:dyDescent="0.25">
      <c r="A82" s="32" t="s">
        <v>127</v>
      </c>
      <c r="B82" s="15" t="s">
        <v>1</v>
      </c>
      <c r="C82" s="15" t="s">
        <v>69</v>
      </c>
      <c r="D82" s="15" t="s">
        <v>1</v>
      </c>
      <c r="E82" s="15" t="s">
        <v>239</v>
      </c>
      <c r="F82" s="16" t="s">
        <v>21</v>
      </c>
      <c r="G82" s="17">
        <v>16.7</v>
      </c>
    </row>
    <row r="83" spans="1:7" ht="20.399999999999999" customHeight="1" x14ac:dyDescent="0.25">
      <c r="A83" s="31" t="s">
        <v>157</v>
      </c>
      <c r="B83" s="15" t="s">
        <v>2</v>
      </c>
      <c r="C83" s="15"/>
      <c r="D83" s="15"/>
      <c r="E83" s="15"/>
      <c r="F83" s="16"/>
      <c r="G83" s="17">
        <f>SUM(G84+G88)</f>
        <v>38024.400000000001</v>
      </c>
    </row>
    <row r="84" spans="1:7" ht="31.2" x14ac:dyDescent="0.25">
      <c r="A84" s="31" t="s">
        <v>158</v>
      </c>
      <c r="B84" s="15" t="s">
        <v>2</v>
      </c>
      <c r="C84" s="15" t="s">
        <v>69</v>
      </c>
      <c r="D84" s="15"/>
      <c r="E84" s="15"/>
      <c r="F84" s="16"/>
      <c r="G84" s="17">
        <f>SUM(G85)</f>
        <v>38000</v>
      </c>
    </row>
    <row r="85" spans="1:7" ht="30.75" customHeight="1" x14ac:dyDescent="0.25">
      <c r="A85" s="31" t="s">
        <v>83</v>
      </c>
      <c r="B85" s="15" t="s">
        <v>2</v>
      </c>
      <c r="C85" s="15" t="s">
        <v>69</v>
      </c>
      <c r="D85" s="15" t="s">
        <v>0</v>
      </c>
      <c r="E85" s="15"/>
      <c r="F85" s="16"/>
      <c r="G85" s="17">
        <f>SUM(G86)</f>
        <v>38000</v>
      </c>
    </row>
    <row r="86" spans="1:7" ht="30.75" customHeight="1" x14ac:dyDescent="0.25">
      <c r="A86" s="32" t="s">
        <v>201</v>
      </c>
      <c r="B86" s="15" t="s">
        <v>2</v>
      </c>
      <c r="C86" s="15" t="s">
        <v>69</v>
      </c>
      <c r="D86" s="15" t="s">
        <v>0</v>
      </c>
      <c r="E86" s="15" t="s">
        <v>202</v>
      </c>
      <c r="F86" s="16"/>
      <c r="G86" s="28">
        <f>G87</f>
        <v>38000</v>
      </c>
    </row>
    <row r="87" spans="1:7" ht="21.6" customHeight="1" x14ac:dyDescent="0.25">
      <c r="A87" s="32" t="s">
        <v>9</v>
      </c>
      <c r="B87" s="15" t="s">
        <v>2</v>
      </c>
      <c r="C87" s="15" t="s">
        <v>69</v>
      </c>
      <c r="D87" s="15" t="s">
        <v>0</v>
      </c>
      <c r="E87" s="15" t="s">
        <v>202</v>
      </c>
      <c r="F87" s="16" t="s">
        <v>28</v>
      </c>
      <c r="G87" s="17">
        <v>38000</v>
      </c>
    </row>
    <row r="88" spans="1:7" s="2" customFormat="1" ht="18.600000000000001" customHeight="1" x14ac:dyDescent="0.25">
      <c r="A88" s="34" t="s">
        <v>159</v>
      </c>
      <c r="B88" s="15" t="s">
        <v>2</v>
      </c>
      <c r="C88" s="15" t="s">
        <v>106</v>
      </c>
      <c r="D88" s="15"/>
      <c r="E88" s="15"/>
      <c r="F88" s="16"/>
      <c r="G88" s="17">
        <f>SUM(G89)</f>
        <v>24.4</v>
      </c>
    </row>
    <row r="89" spans="1:7" s="2" customFormat="1" ht="36" customHeight="1" x14ac:dyDescent="0.25">
      <c r="A89" s="34" t="s">
        <v>76</v>
      </c>
      <c r="B89" s="15" t="s">
        <v>2</v>
      </c>
      <c r="C89" s="15" t="s">
        <v>106</v>
      </c>
      <c r="D89" s="15" t="s">
        <v>0</v>
      </c>
      <c r="E89" s="15"/>
      <c r="F89" s="16"/>
      <c r="G89" s="17">
        <f>SUM(G90)</f>
        <v>24.4</v>
      </c>
    </row>
    <row r="90" spans="1:7" s="2" customFormat="1" ht="18.75" customHeight="1" x14ac:dyDescent="0.25">
      <c r="A90" s="31" t="s">
        <v>77</v>
      </c>
      <c r="B90" s="15" t="s">
        <v>2</v>
      </c>
      <c r="C90" s="15" t="s">
        <v>106</v>
      </c>
      <c r="D90" s="15" t="s">
        <v>0</v>
      </c>
      <c r="E90" s="15" t="s">
        <v>78</v>
      </c>
      <c r="F90" s="16"/>
      <c r="G90" s="17">
        <f>SUM(G91:G91)</f>
        <v>24.4</v>
      </c>
    </row>
    <row r="91" spans="1:7" s="2" customFormat="1" ht="20.399999999999999" customHeight="1" x14ac:dyDescent="0.25">
      <c r="A91" s="32" t="s">
        <v>135</v>
      </c>
      <c r="B91" s="15" t="s">
        <v>2</v>
      </c>
      <c r="C91" s="15" t="s">
        <v>106</v>
      </c>
      <c r="D91" s="15" t="s">
        <v>0</v>
      </c>
      <c r="E91" s="15" t="s">
        <v>78</v>
      </c>
      <c r="F91" s="16" t="s">
        <v>136</v>
      </c>
      <c r="G91" s="17">
        <v>24.4</v>
      </c>
    </row>
    <row r="92" spans="1:7" s="2" customFormat="1" ht="18.75" customHeight="1" x14ac:dyDescent="0.25">
      <c r="A92" s="31" t="s">
        <v>160</v>
      </c>
      <c r="B92" s="15" t="s">
        <v>3</v>
      </c>
      <c r="C92" s="15"/>
      <c r="D92" s="15"/>
      <c r="E92" s="15"/>
      <c r="F92" s="16"/>
      <c r="G92" s="17">
        <f>SUM(G93+G112+G117)</f>
        <v>129327.40000000001</v>
      </c>
    </row>
    <row r="93" spans="1:7" s="2" customFormat="1" ht="30.75" customHeight="1" x14ac:dyDescent="0.25">
      <c r="A93" s="31" t="s">
        <v>161</v>
      </c>
      <c r="B93" s="15" t="s">
        <v>3</v>
      </c>
      <c r="C93" s="15" t="s">
        <v>69</v>
      </c>
      <c r="D93" s="15"/>
      <c r="E93" s="15"/>
      <c r="F93" s="16"/>
      <c r="G93" s="17">
        <f>SUM(G94+G103+G109)</f>
        <v>129123.90000000001</v>
      </c>
    </row>
    <row r="94" spans="1:7" s="2" customFormat="1" ht="36.6" customHeight="1" x14ac:dyDescent="0.25">
      <c r="A94" s="31" t="s">
        <v>105</v>
      </c>
      <c r="B94" s="15" t="s">
        <v>3</v>
      </c>
      <c r="C94" s="15" t="s">
        <v>69</v>
      </c>
      <c r="D94" s="15" t="s">
        <v>0</v>
      </c>
      <c r="E94" s="15"/>
      <c r="F94" s="16"/>
      <c r="G94" s="17">
        <f>SUM(G95+G101+G99)</f>
        <v>3227.5</v>
      </c>
    </row>
    <row r="95" spans="1:7" s="2" customFormat="1" ht="19.2" customHeight="1" x14ac:dyDescent="0.25">
      <c r="A95" s="31" t="s">
        <v>32</v>
      </c>
      <c r="B95" s="15" t="s">
        <v>3</v>
      </c>
      <c r="C95" s="15" t="s">
        <v>69</v>
      </c>
      <c r="D95" s="15" t="s">
        <v>0</v>
      </c>
      <c r="E95" s="15" t="s">
        <v>50</v>
      </c>
      <c r="F95" s="16"/>
      <c r="G95" s="17">
        <f>SUM(G96:G98)</f>
        <v>3198.7</v>
      </c>
    </row>
    <row r="96" spans="1:7" s="2" customFormat="1" ht="35.4" customHeight="1" x14ac:dyDescent="0.25">
      <c r="A96" s="32" t="s">
        <v>18</v>
      </c>
      <c r="B96" s="15" t="s">
        <v>3</v>
      </c>
      <c r="C96" s="15" t="s">
        <v>69</v>
      </c>
      <c r="D96" s="15" t="s">
        <v>0</v>
      </c>
      <c r="E96" s="15" t="s">
        <v>50</v>
      </c>
      <c r="F96" s="16" t="s">
        <v>19</v>
      </c>
      <c r="G96" s="17">
        <v>3140.2</v>
      </c>
    </row>
    <row r="97" spans="1:7" s="2" customFormat="1" ht="33.6" customHeight="1" x14ac:dyDescent="0.25">
      <c r="A97" s="32" t="s">
        <v>127</v>
      </c>
      <c r="B97" s="15" t="s">
        <v>3</v>
      </c>
      <c r="C97" s="15" t="s">
        <v>69</v>
      </c>
      <c r="D97" s="15" t="s">
        <v>0</v>
      </c>
      <c r="E97" s="15" t="s">
        <v>50</v>
      </c>
      <c r="F97" s="16" t="s">
        <v>21</v>
      </c>
      <c r="G97" s="17">
        <v>58.5</v>
      </c>
    </row>
    <row r="98" spans="1:7" s="2" customFormat="1" ht="19.2" customHeight="1" x14ac:dyDescent="0.25">
      <c r="A98" s="32" t="s">
        <v>23</v>
      </c>
      <c r="B98" s="15" t="s">
        <v>3</v>
      </c>
      <c r="C98" s="15" t="s">
        <v>69</v>
      </c>
      <c r="D98" s="15" t="s">
        <v>0</v>
      </c>
      <c r="E98" s="15" t="s">
        <v>50</v>
      </c>
      <c r="F98" s="16" t="s">
        <v>24</v>
      </c>
      <c r="G98" s="17"/>
    </row>
    <row r="99" spans="1:7" s="2" customFormat="1" ht="22.2" customHeight="1" x14ac:dyDescent="0.25">
      <c r="A99" s="32" t="s">
        <v>232</v>
      </c>
      <c r="B99" s="15" t="s">
        <v>3</v>
      </c>
      <c r="C99" s="27">
        <v>1</v>
      </c>
      <c r="D99" s="15" t="s">
        <v>0</v>
      </c>
      <c r="E99" s="15" t="s">
        <v>233</v>
      </c>
      <c r="F99" s="15"/>
      <c r="G99" s="17">
        <f>SUM(G100)</f>
        <v>12.5</v>
      </c>
    </row>
    <row r="100" spans="1:7" s="2" customFormat="1" ht="31.2" x14ac:dyDescent="0.25">
      <c r="A100" s="32" t="s">
        <v>127</v>
      </c>
      <c r="B100" s="15" t="s">
        <v>3</v>
      </c>
      <c r="C100" s="27">
        <v>1</v>
      </c>
      <c r="D100" s="15" t="s">
        <v>0</v>
      </c>
      <c r="E100" s="15" t="s">
        <v>233</v>
      </c>
      <c r="F100" s="15" t="s">
        <v>21</v>
      </c>
      <c r="G100" s="17">
        <v>12.5</v>
      </c>
    </row>
    <row r="101" spans="1:7" s="2" customFormat="1" ht="18" customHeight="1" x14ac:dyDescent="0.25">
      <c r="A101" s="32" t="s">
        <v>238</v>
      </c>
      <c r="B101" s="15" t="s">
        <v>3</v>
      </c>
      <c r="C101" s="15" t="s">
        <v>69</v>
      </c>
      <c r="D101" s="15" t="s">
        <v>0</v>
      </c>
      <c r="E101" s="15" t="s">
        <v>239</v>
      </c>
      <c r="F101" s="16"/>
      <c r="G101" s="17">
        <f>SUM(G102)</f>
        <v>16.3</v>
      </c>
    </row>
    <row r="102" spans="1:7" s="2" customFormat="1" ht="39" customHeight="1" x14ac:dyDescent="0.25">
      <c r="A102" s="32" t="s">
        <v>127</v>
      </c>
      <c r="B102" s="15" t="s">
        <v>3</v>
      </c>
      <c r="C102" s="15" t="s">
        <v>69</v>
      </c>
      <c r="D102" s="15" t="s">
        <v>0</v>
      </c>
      <c r="E102" s="15" t="s">
        <v>239</v>
      </c>
      <c r="F102" s="16" t="s">
        <v>21</v>
      </c>
      <c r="G102" s="17">
        <v>16.3</v>
      </c>
    </row>
    <row r="103" spans="1:7" s="2" customFormat="1" ht="36.6" customHeight="1" x14ac:dyDescent="0.25">
      <c r="A103" s="31" t="s">
        <v>162</v>
      </c>
      <c r="B103" s="15" t="s">
        <v>3</v>
      </c>
      <c r="C103" s="15" t="s">
        <v>69</v>
      </c>
      <c r="D103" s="15" t="s">
        <v>1</v>
      </c>
      <c r="E103" s="15" t="s">
        <v>49</v>
      </c>
      <c r="F103" s="16"/>
      <c r="G103" s="17">
        <f>G104</f>
        <v>11269.8</v>
      </c>
    </row>
    <row r="104" spans="1:7" s="2" customFormat="1" ht="49.95" customHeight="1" x14ac:dyDescent="0.25">
      <c r="A104" s="34" t="s">
        <v>36</v>
      </c>
      <c r="B104" s="15" t="s">
        <v>3</v>
      </c>
      <c r="C104" s="15" t="s">
        <v>69</v>
      </c>
      <c r="D104" s="15" t="s">
        <v>1</v>
      </c>
      <c r="E104" s="15" t="s">
        <v>64</v>
      </c>
      <c r="F104" s="16"/>
      <c r="G104" s="17">
        <f>SUM(G105:G108)</f>
        <v>11269.8</v>
      </c>
    </row>
    <row r="105" spans="1:7" s="2" customFormat="1" ht="36" customHeight="1" x14ac:dyDescent="0.25">
      <c r="A105" s="32" t="s">
        <v>18</v>
      </c>
      <c r="B105" s="15" t="s">
        <v>3</v>
      </c>
      <c r="C105" s="15" t="s">
        <v>69</v>
      </c>
      <c r="D105" s="15" t="s">
        <v>1</v>
      </c>
      <c r="E105" s="15" t="s">
        <v>64</v>
      </c>
      <c r="F105" s="16" t="s">
        <v>19</v>
      </c>
      <c r="G105" s="17">
        <v>7702.4</v>
      </c>
    </row>
    <row r="106" spans="1:7" s="2" customFormat="1" ht="33.6" customHeight="1" x14ac:dyDescent="0.25">
      <c r="A106" s="32" t="s">
        <v>127</v>
      </c>
      <c r="B106" s="15" t="s">
        <v>3</v>
      </c>
      <c r="C106" s="15" t="s">
        <v>69</v>
      </c>
      <c r="D106" s="15" t="s">
        <v>1</v>
      </c>
      <c r="E106" s="15" t="s">
        <v>64</v>
      </c>
      <c r="F106" s="16" t="s">
        <v>21</v>
      </c>
      <c r="G106" s="17">
        <f>2238.9+27.7</f>
        <v>2266.6</v>
      </c>
    </row>
    <row r="107" spans="1:7" s="2" customFormat="1" ht="17.25" customHeight="1" x14ac:dyDescent="0.25">
      <c r="A107" s="32" t="s">
        <v>9</v>
      </c>
      <c r="B107" s="15" t="s">
        <v>3</v>
      </c>
      <c r="C107" s="15" t="s">
        <v>69</v>
      </c>
      <c r="D107" s="15" t="s">
        <v>1</v>
      </c>
      <c r="E107" s="15" t="s">
        <v>64</v>
      </c>
      <c r="F107" s="16" t="s">
        <v>28</v>
      </c>
      <c r="G107" s="17">
        <f>1438.7-27.7-122</f>
        <v>1289</v>
      </c>
    </row>
    <row r="108" spans="1:7" s="2" customFormat="1" x14ac:dyDescent="0.25">
      <c r="A108" s="32" t="s">
        <v>23</v>
      </c>
      <c r="B108" s="15" t="s">
        <v>3</v>
      </c>
      <c r="C108" s="15" t="s">
        <v>69</v>
      </c>
      <c r="D108" s="15" t="s">
        <v>1</v>
      </c>
      <c r="E108" s="15" t="s">
        <v>64</v>
      </c>
      <c r="F108" s="16" t="s">
        <v>24</v>
      </c>
      <c r="G108" s="17">
        <v>11.8</v>
      </c>
    </row>
    <row r="109" spans="1:7" s="2" customFormat="1" ht="31.2" x14ac:dyDescent="0.25">
      <c r="A109" s="33" t="s">
        <v>163</v>
      </c>
      <c r="B109" s="15" t="s">
        <v>3</v>
      </c>
      <c r="C109" s="15" t="s">
        <v>69</v>
      </c>
      <c r="D109" s="15" t="s">
        <v>2</v>
      </c>
      <c r="E109" s="15" t="s">
        <v>49</v>
      </c>
      <c r="F109" s="16"/>
      <c r="G109" s="17">
        <f>SUM(G110)</f>
        <v>114626.6</v>
      </c>
    </row>
    <row r="110" spans="1:7" s="2" customFormat="1" ht="51.6" customHeight="1" x14ac:dyDescent="0.25">
      <c r="A110" s="34" t="s">
        <v>118</v>
      </c>
      <c r="B110" s="15" t="s">
        <v>3</v>
      </c>
      <c r="C110" s="15" t="s">
        <v>69</v>
      </c>
      <c r="D110" s="15" t="s">
        <v>2</v>
      </c>
      <c r="E110" s="15" t="s">
        <v>64</v>
      </c>
      <c r="F110" s="16"/>
      <c r="G110" s="17">
        <f>SUM(G111:G111)</f>
        <v>114626.6</v>
      </c>
    </row>
    <row r="111" spans="1:7" s="2" customFormat="1" ht="31.2" x14ac:dyDescent="0.25">
      <c r="A111" s="32" t="s">
        <v>134</v>
      </c>
      <c r="B111" s="15" t="s">
        <v>3</v>
      </c>
      <c r="C111" s="15" t="s">
        <v>69</v>
      </c>
      <c r="D111" s="15" t="s">
        <v>2</v>
      </c>
      <c r="E111" s="15" t="s">
        <v>64</v>
      </c>
      <c r="F111" s="16" t="s">
        <v>123</v>
      </c>
      <c r="G111" s="17">
        <v>114626.6</v>
      </c>
    </row>
    <row r="112" spans="1:7" s="2" customFormat="1" ht="31.2" x14ac:dyDescent="0.25">
      <c r="A112" s="34" t="s">
        <v>164</v>
      </c>
      <c r="B112" s="15" t="s">
        <v>3</v>
      </c>
      <c r="C112" s="15" t="s">
        <v>106</v>
      </c>
      <c r="D112" s="15"/>
      <c r="E112" s="15"/>
      <c r="F112" s="16"/>
      <c r="G112" s="17">
        <f>SUM(G113)</f>
        <v>81.5</v>
      </c>
    </row>
    <row r="113" spans="1:7" s="2" customFormat="1" ht="54" customHeight="1" x14ac:dyDescent="0.25">
      <c r="A113" s="34" t="s">
        <v>207</v>
      </c>
      <c r="B113" s="15" t="s">
        <v>3</v>
      </c>
      <c r="C113" s="15" t="s">
        <v>106</v>
      </c>
      <c r="D113" s="15" t="s">
        <v>0</v>
      </c>
      <c r="E113" s="15"/>
      <c r="F113" s="16"/>
      <c r="G113" s="17">
        <f>SUM(G114)</f>
        <v>81.5</v>
      </c>
    </row>
    <row r="114" spans="1:7" s="2" customFormat="1" ht="99" customHeight="1" x14ac:dyDescent="0.25">
      <c r="A114" s="36" t="s">
        <v>213</v>
      </c>
      <c r="B114" s="15" t="s">
        <v>3</v>
      </c>
      <c r="C114" s="15" t="s">
        <v>106</v>
      </c>
      <c r="D114" s="15" t="s">
        <v>0</v>
      </c>
      <c r="E114" s="15" t="s">
        <v>97</v>
      </c>
      <c r="F114" s="16"/>
      <c r="G114" s="17">
        <f>SUM(G115:G116)</f>
        <v>81.5</v>
      </c>
    </row>
    <row r="115" spans="1:7" s="2" customFormat="1" ht="31.2" x14ac:dyDescent="0.25">
      <c r="A115" s="32" t="s">
        <v>127</v>
      </c>
      <c r="B115" s="15" t="s">
        <v>3</v>
      </c>
      <c r="C115" s="15" t="s">
        <v>106</v>
      </c>
      <c r="D115" s="15" t="s">
        <v>0</v>
      </c>
      <c r="E115" s="15" t="s">
        <v>97</v>
      </c>
      <c r="F115" s="16" t="s">
        <v>21</v>
      </c>
      <c r="G115" s="17">
        <v>1.2</v>
      </c>
    </row>
    <row r="116" spans="1:7" s="2" customFormat="1" ht="31.2" x14ac:dyDescent="0.25">
      <c r="A116" s="32" t="s">
        <v>134</v>
      </c>
      <c r="B116" s="15" t="s">
        <v>3</v>
      </c>
      <c r="C116" s="15" t="s">
        <v>106</v>
      </c>
      <c r="D116" s="15" t="s">
        <v>0</v>
      </c>
      <c r="E116" s="15" t="s">
        <v>97</v>
      </c>
      <c r="F116" s="16" t="s">
        <v>123</v>
      </c>
      <c r="G116" s="17">
        <v>80.3</v>
      </c>
    </row>
    <row r="117" spans="1:7" s="2" customFormat="1" ht="21" customHeight="1" x14ac:dyDescent="0.25">
      <c r="A117" s="31" t="s">
        <v>284</v>
      </c>
      <c r="B117" s="15" t="s">
        <v>3</v>
      </c>
      <c r="C117" s="15" t="s">
        <v>113</v>
      </c>
      <c r="D117" s="15"/>
      <c r="E117" s="15"/>
      <c r="F117" s="16"/>
      <c r="G117" s="17">
        <f>SUM(G118)</f>
        <v>122</v>
      </c>
    </row>
    <row r="118" spans="1:7" s="2" customFormat="1" ht="30.75" customHeight="1" x14ac:dyDescent="0.25">
      <c r="A118" s="33" t="s">
        <v>281</v>
      </c>
      <c r="B118" s="15" t="s">
        <v>3</v>
      </c>
      <c r="C118" s="15" t="s">
        <v>113</v>
      </c>
      <c r="D118" s="15" t="s">
        <v>1</v>
      </c>
      <c r="E118" s="15"/>
      <c r="F118" s="16"/>
      <c r="G118" s="17">
        <f>G119</f>
        <v>122</v>
      </c>
    </row>
    <row r="119" spans="1:7" s="2" customFormat="1" ht="22.95" customHeight="1" x14ac:dyDescent="0.25">
      <c r="A119" s="33" t="s">
        <v>282</v>
      </c>
      <c r="B119" s="15" t="s">
        <v>3</v>
      </c>
      <c r="C119" s="15" t="s">
        <v>113</v>
      </c>
      <c r="D119" s="15" t="s">
        <v>1</v>
      </c>
      <c r="E119" s="15" t="s">
        <v>283</v>
      </c>
      <c r="F119" s="16"/>
      <c r="G119" s="17">
        <f>G120</f>
        <v>122</v>
      </c>
    </row>
    <row r="120" spans="1:7" s="2" customFormat="1" x14ac:dyDescent="0.25">
      <c r="A120" s="33" t="s">
        <v>9</v>
      </c>
      <c r="B120" s="15" t="s">
        <v>3</v>
      </c>
      <c r="C120" s="15" t="s">
        <v>113</v>
      </c>
      <c r="D120" s="15" t="s">
        <v>1</v>
      </c>
      <c r="E120" s="15" t="s">
        <v>283</v>
      </c>
      <c r="F120" s="16" t="s">
        <v>28</v>
      </c>
      <c r="G120" s="17">
        <v>122</v>
      </c>
    </row>
    <row r="121" spans="1:7" s="2" customFormat="1" ht="31.2" x14ac:dyDescent="0.25">
      <c r="A121" s="31" t="s">
        <v>165</v>
      </c>
      <c r="B121" s="15" t="s">
        <v>4</v>
      </c>
      <c r="C121" s="15"/>
      <c r="D121" s="15"/>
      <c r="E121" s="15"/>
      <c r="F121" s="16"/>
      <c r="G121" s="17">
        <f>SUM(G122+G135)</f>
        <v>181861.4</v>
      </c>
    </row>
    <row r="122" spans="1:7" s="2" customFormat="1" ht="46.8" x14ac:dyDescent="0.25">
      <c r="A122" s="31" t="s">
        <v>166</v>
      </c>
      <c r="B122" s="15" t="s">
        <v>4</v>
      </c>
      <c r="C122" s="15" t="s">
        <v>69</v>
      </c>
      <c r="D122" s="15"/>
      <c r="E122" s="15"/>
      <c r="F122" s="16"/>
      <c r="G122" s="17">
        <f>SUM(G123+G132)</f>
        <v>4439.6000000000004</v>
      </c>
    </row>
    <row r="123" spans="1:7" s="2" customFormat="1" ht="37.950000000000003" customHeight="1" x14ac:dyDescent="0.25">
      <c r="A123" s="31" t="s">
        <v>109</v>
      </c>
      <c r="B123" s="15" t="s">
        <v>4</v>
      </c>
      <c r="C123" s="15" t="s">
        <v>69</v>
      </c>
      <c r="D123" s="15" t="s">
        <v>0</v>
      </c>
      <c r="E123" s="15"/>
      <c r="F123" s="16"/>
      <c r="G123" s="17">
        <f>SUM(G124+G128+G130)</f>
        <v>4439.6000000000004</v>
      </c>
    </row>
    <row r="124" spans="1:7" s="2" customFormat="1" ht="21" customHeight="1" x14ac:dyDescent="0.25">
      <c r="A124" s="31" t="s">
        <v>32</v>
      </c>
      <c r="B124" s="15" t="s">
        <v>4</v>
      </c>
      <c r="C124" s="15" t="s">
        <v>69</v>
      </c>
      <c r="D124" s="15" t="s">
        <v>0</v>
      </c>
      <c r="E124" s="15" t="s">
        <v>50</v>
      </c>
      <c r="F124" s="16"/>
      <c r="G124" s="17">
        <f>SUM(G125:G127)</f>
        <v>4410.5</v>
      </c>
    </row>
    <row r="125" spans="1:7" s="2" customFormat="1" ht="36.6" customHeight="1" x14ac:dyDescent="0.25">
      <c r="A125" s="32" t="s">
        <v>18</v>
      </c>
      <c r="B125" s="15" t="s">
        <v>4</v>
      </c>
      <c r="C125" s="15" t="s">
        <v>69</v>
      </c>
      <c r="D125" s="15" t="s">
        <v>0</v>
      </c>
      <c r="E125" s="15" t="s">
        <v>50</v>
      </c>
      <c r="F125" s="16" t="s">
        <v>19</v>
      </c>
      <c r="G125" s="17">
        <v>4102.8</v>
      </c>
    </row>
    <row r="126" spans="1:7" s="2" customFormat="1" ht="38.4" customHeight="1" x14ac:dyDescent="0.25">
      <c r="A126" s="32" t="s">
        <v>127</v>
      </c>
      <c r="B126" s="15" t="s">
        <v>4</v>
      </c>
      <c r="C126" s="15" t="s">
        <v>69</v>
      </c>
      <c r="D126" s="15" t="s">
        <v>0</v>
      </c>
      <c r="E126" s="15" t="s">
        <v>50</v>
      </c>
      <c r="F126" s="16" t="s">
        <v>21</v>
      </c>
      <c r="G126" s="17">
        <v>306.89999999999998</v>
      </c>
    </row>
    <row r="127" spans="1:7" s="2" customFormat="1" ht="19.2" customHeight="1" x14ac:dyDescent="0.25">
      <c r="A127" s="32" t="s">
        <v>23</v>
      </c>
      <c r="B127" s="15" t="s">
        <v>4</v>
      </c>
      <c r="C127" s="15" t="s">
        <v>69</v>
      </c>
      <c r="D127" s="15" t="s">
        <v>0</v>
      </c>
      <c r="E127" s="15" t="s">
        <v>50</v>
      </c>
      <c r="F127" s="16" t="s">
        <v>24</v>
      </c>
      <c r="G127" s="17">
        <v>0.8</v>
      </c>
    </row>
    <row r="128" spans="1:7" s="2" customFormat="1" ht="25.2" customHeight="1" x14ac:dyDescent="0.25">
      <c r="A128" s="32" t="s">
        <v>232</v>
      </c>
      <c r="B128" s="15" t="s">
        <v>4</v>
      </c>
      <c r="C128" s="15" t="s">
        <v>69</v>
      </c>
      <c r="D128" s="15" t="s">
        <v>0</v>
      </c>
      <c r="E128" s="15" t="s">
        <v>233</v>
      </c>
      <c r="F128" s="16"/>
      <c r="G128" s="17">
        <f>SUM(G129)</f>
        <v>20.100000000000001</v>
      </c>
    </row>
    <row r="129" spans="1:7" s="2" customFormat="1" ht="31.2" x14ac:dyDescent="0.25">
      <c r="A129" s="32" t="s">
        <v>127</v>
      </c>
      <c r="B129" s="15" t="s">
        <v>4</v>
      </c>
      <c r="C129" s="15" t="s">
        <v>69</v>
      </c>
      <c r="D129" s="15" t="s">
        <v>0</v>
      </c>
      <c r="E129" s="15" t="s">
        <v>233</v>
      </c>
      <c r="F129" s="16" t="s">
        <v>21</v>
      </c>
      <c r="G129" s="17">
        <v>20.100000000000001</v>
      </c>
    </row>
    <row r="130" spans="1:7" s="2" customFormat="1" x14ac:dyDescent="0.25">
      <c r="A130" s="32" t="s">
        <v>238</v>
      </c>
      <c r="B130" s="15" t="s">
        <v>4</v>
      </c>
      <c r="C130" s="15" t="s">
        <v>69</v>
      </c>
      <c r="D130" s="15" t="s">
        <v>0</v>
      </c>
      <c r="E130" s="15" t="s">
        <v>239</v>
      </c>
      <c r="F130" s="16"/>
      <c r="G130" s="17">
        <f>SUM(G131)</f>
        <v>9</v>
      </c>
    </row>
    <row r="131" spans="1:7" s="2" customFormat="1" ht="31.2" x14ac:dyDescent="0.25">
      <c r="A131" s="32" t="s">
        <v>127</v>
      </c>
      <c r="B131" s="15" t="s">
        <v>4</v>
      </c>
      <c r="C131" s="15" t="s">
        <v>69</v>
      </c>
      <c r="D131" s="15" t="s">
        <v>0</v>
      </c>
      <c r="E131" s="15" t="s">
        <v>239</v>
      </c>
      <c r="F131" s="16" t="s">
        <v>21</v>
      </c>
      <c r="G131" s="17">
        <v>9</v>
      </c>
    </row>
    <row r="132" spans="1:7" s="2" customFormat="1" x14ac:dyDescent="0.25">
      <c r="A132" s="31" t="s">
        <v>267</v>
      </c>
      <c r="B132" s="15" t="s">
        <v>4</v>
      </c>
      <c r="C132" s="15" t="s">
        <v>69</v>
      </c>
      <c r="D132" s="15" t="s">
        <v>1</v>
      </c>
      <c r="E132" s="15"/>
      <c r="F132" s="16"/>
      <c r="G132" s="17">
        <f>SUM(G133)</f>
        <v>0</v>
      </c>
    </row>
    <row r="133" spans="1:7" s="2" customFormat="1" x14ac:dyDescent="0.25">
      <c r="A133" s="31" t="s">
        <v>264</v>
      </c>
      <c r="B133" s="15" t="s">
        <v>4</v>
      </c>
      <c r="C133" s="15" t="s">
        <v>69</v>
      </c>
      <c r="D133" s="15" t="s">
        <v>1</v>
      </c>
      <c r="E133" s="15" t="s">
        <v>265</v>
      </c>
      <c r="F133" s="16"/>
      <c r="G133" s="17">
        <f>SUM(G134)</f>
        <v>0</v>
      </c>
    </row>
    <row r="134" spans="1:7" s="2" customFormat="1" ht="37.950000000000003" customHeight="1" x14ac:dyDescent="0.25">
      <c r="A134" s="32" t="s">
        <v>122</v>
      </c>
      <c r="B134" s="15" t="s">
        <v>4</v>
      </c>
      <c r="C134" s="15" t="s">
        <v>69</v>
      </c>
      <c r="D134" s="15" t="s">
        <v>1</v>
      </c>
      <c r="E134" s="15" t="s">
        <v>265</v>
      </c>
      <c r="F134" s="16" t="s">
        <v>123</v>
      </c>
      <c r="G134" s="17">
        <f>465-465</f>
        <v>0</v>
      </c>
    </row>
    <row r="135" spans="1:7" s="2" customFormat="1" ht="19.5" customHeight="1" x14ac:dyDescent="0.25">
      <c r="A135" s="31" t="s">
        <v>167</v>
      </c>
      <c r="B135" s="15" t="s">
        <v>4</v>
      </c>
      <c r="C135" s="15" t="s">
        <v>106</v>
      </c>
      <c r="D135" s="15"/>
      <c r="E135" s="15"/>
      <c r="F135" s="16"/>
      <c r="G135" s="17">
        <f>SUM(G136)</f>
        <v>177421.8</v>
      </c>
    </row>
    <row r="136" spans="1:7" s="2" customFormat="1" ht="34.950000000000003" customHeight="1" x14ac:dyDescent="0.25">
      <c r="A136" s="37" t="s">
        <v>107</v>
      </c>
      <c r="B136" s="15" t="s">
        <v>4</v>
      </c>
      <c r="C136" s="15" t="s">
        <v>106</v>
      </c>
      <c r="D136" s="15" t="s">
        <v>0</v>
      </c>
      <c r="E136" s="15"/>
      <c r="F136" s="16"/>
      <c r="G136" s="17">
        <f>SUM(G137+G139+G141)</f>
        <v>177421.8</v>
      </c>
    </row>
    <row r="137" spans="1:7" s="2" customFormat="1" ht="50.4" customHeight="1" x14ac:dyDescent="0.25">
      <c r="A137" s="34" t="s">
        <v>118</v>
      </c>
      <c r="B137" s="15" t="s">
        <v>4</v>
      </c>
      <c r="C137" s="15" t="s">
        <v>106</v>
      </c>
      <c r="D137" s="15" t="s">
        <v>0</v>
      </c>
      <c r="E137" s="15" t="s">
        <v>64</v>
      </c>
      <c r="F137" s="16"/>
      <c r="G137" s="17">
        <f>SUM(G138:G138)</f>
        <v>175249.3</v>
      </c>
    </row>
    <row r="138" spans="1:7" s="2" customFormat="1" ht="31.2" x14ac:dyDescent="0.25">
      <c r="A138" s="32" t="s">
        <v>134</v>
      </c>
      <c r="B138" s="15" t="s">
        <v>4</v>
      </c>
      <c r="C138" s="15" t="s">
        <v>106</v>
      </c>
      <c r="D138" s="15" t="s">
        <v>0</v>
      </c>
      <c r="E138" s="15" t="s">
        <v>64</v>
      </c>
      <c r="F138" s="16" t="s">
        <v>123</v>
      </c>
      <c r="G138" s="17">
        <v>175249.3</v>
      </c>
    </row>
    <row r="139" spans="1:7" s="2" customFormat="1" ht="93.6" x14ac:dyDescent="0.25">
      <c r="A139" s="38" t="s">
        <v>231</v>
      </c>
      <c r="B139" s="15" t="s">
        <v>4</v>
      </c>
      <c r="C139" s="15" t="s">
        <v>106</v>
      </c>
      <c r="D139" s="15" t="s">
        <v>0</v>
      </c>
      <c r="E139" s="15" t="s">
        <v>108</v>
      </c>
      <c r="F139" s="16"/>
      <c r="G139" s="17">
        <f>SUM(G140:G140)</f>
        <v>625</v>
      </c>
    </row>
    <row r="140" spans="1:7" s="2" customFormat="1" ht="31.2" x14ac:dyDescent="0.25">
      <c r="A140" s="32" t="s">
        <v>128</v>
      </c>
      <c r="B140" s="15" t="s">
        <v>4</v>
      </c>
      <c r="C140" s="15" t="s">
        <v>106</v>
      </c>
      <c r="D140" s="15" t="s">
        <v>0</v>
      </c>
      <c r="E140" s="15" t="s">
        <v>108</v>
      </c>
      <c r="F140" s="16" t="s">
        <v>123</v>
      </c>
      <c r="G140" s="17">
        <v>625</v>
      </c>
    </row>
    <row r="141" spans="1:7" s="2" customFormat="1" ht="31.2" x14ac:dyDescent="0.25">
      <c r="A141" s="32" t="s">
        <v>224</v>
      </c>
      <c r="B141" s="15" t="s">
        <v>4</v>
      </c>
      <c r="C141" s="15" t="s">
        <v>106</v>
      </c>
      <c r="D141" s="15" t="s">
        <v>0</v>
      </c>
      <c r="E141" s="15" t="s">
        <v>222</v>
      </c>
      <c r="F141" s="16"/>
      <c r="G141" s="17">
        <f>G142</f>
        <v>1547.5</v>
      </c>
    </row>
    <row r="142" spans="1:7" s="2" customFormat="1" ht="31.2" x14ac:dyDescent="0.25">
      <c r="A142" s="32" t="s">
        <v>128</v>
      </c>
      <c r="B142" s="15" t="s">
        <v>4</v>
      </c>
      <c r="C142" s="15" t="s">
        <v>106</v>
      </c>
      <c r="D142" s="15" t="s">
        <v>0</v>
      </c>
      <c r="E142" s="15" t="s">
        <v>222</v>
      </c>
      <c r="F142" s="16" t="s">
        <v>123</v>
      </c>
      <c r="G142" s="17">
        <v>1547.5</v>
      </c>
    </row>
    <row r="143" spans="1:7" s="2" customFormat="1" ht="31.2" x14ac:dyDescent="0.25">
      <c r="A143" s="31" t="s">
        <v>168</v>
      </c>
      <c r="B143" s="15" t="s">
        <v>10</v>
      </c>
      <c r="C143" s="15"/>
      <c r="D143" s="15"/>
      <c r="E143" s="15"/>
      <c r="F143" s="15"/>
      <c r="G143" s="17">
        <f>SUM(G144)</f>
        <v>13828.199999999997</v>
      </c>
    </row>
    <row r="144" spans="1:7" s="2" customFormat="1" ht="31.95" customHeight="1" x14ac:dyDescent="0.25">
      <c r="A144" s="39" t="s">
        <v>169</v>
      </c>
      <c r="B144" s="15" t="s">
        <v>10</v>
      </c>
      <c r="C144" s="15" t="s">
        <v>69</v>
      </c>
      <c r="D144" s="15"/>
      <c r="E144" s="15"/>
      <c r="F144" s="15"/>
      <c r="G144" s="17">
        <f>SUM(G145+G154+G165)</f>
        <v>13828.199999999997</v>
      </c>
    </row>
    <row r="145" spans="1:7" s="2" customFormat="1" ht="40.950000000000003" customHeight="1" x14ac:dyDescent="0.25">
      <c r="A145" s="31" t="s">
        <v>53</v>
      </c>
      <c r="B145" s="15" t="s">
        <v>10</v>
      </c>
      <c r="C145" s="15" t="s">
        <v>69</v>
      </c>
      <c r="D145" s="15" t="s">
        <v>0</v>
      </c>
      <c r="E145" s="15"/>
      <c r="F145" s="16"/>
      <c r="G145" s="17">
        <f>SUM(G148+G151+G146)</f>
        <v>2390.3999999999996</v>
      </c>
    </row>
    <row r="146" spans="1:7" s="2" customFormat="1" ht="31.2" customHeight="1" x14ac:dyDescent="0.25">
      <c r="A146" s="45" t="s">
        <v>132</v>
      </c>
      <c r="B146" s="15" t="s">
        <v>10</v>
      </c>
      <c r="C146" s="15" t="s">
        <v>69</v>
      </c>
      <c r="D146" s="15" t="s">
        <v>0</v>
      </c>
      <c r="E146" s="15" t="s">
        <v>133</v>
      </c>
      <c r="F146" s="16"/>
      <c r="G146" s="17">
        <f>SUM(G147)</f>
        <v>63</v>
      </c>
    </row>
    <row r="147" spans="1:7" s="2" customFormat="1" ht="31.2" customHeight="1" x14ac:dyDescent="0.25">
      <c r="A147" s="45" t="s">
        <v>18</v>
      </c>
      <c r="B147" s="15" t="s">
        <v>10</v>
      </c>
      <c r="C147" s="15" t="s">
        <v>69</v>
      </c>
      <c r="D147" s="15" t="s">
        <v>0</v>
      </c>
      <c r="E147" s="15" t="s">
        <v>133</v>
      </c>
      <c r="F147" s="16" t="s">
        <v>19</v>
      </c>
      <c r="G147" s="17">
        <v>63</v>
      </c>
    </row>
    <row r="148" spans="1:7" s="2" customFormat="1" ht="50.4" customHeight="1" x14ac:dyDescent="0.25">
      <c r="A148" s="32" t="s">
        <v>198</v>
      </c>
      <c r="B148" s="15" t="s">
        <v>10</v>
      </c>
      <c r="C148" s="15" t="s">
        <v>69</v>
      </c>
      <c r="D148" s="15" t="s">
        <v>0</v>
      </c>
      <c r="E148" s="15" t="s">
        <v>197</v>
      </c>
      <c r="F148" s="16"/>
      <c r="G148" s="17">
        <f>SUM(G149:G150)</f>
        <v>1551.6</v>
      </c>
    </row>
    <row r="149" spans="1:7" s="2" customFormat="1" ht="52.2" customHeight="1" x14ac:dyDescent="0.25">
      <c r="A149" s="32" t="s">
        <v>126</v>
      </c>
      <c r="B149" s="15" t="s">
        <v>10</v>
      </c>
      <c r="C149" s="15" t="s">
        <v>69</v>
      </c>
      <c r="D149" s="15" t="s">
        <v>0</v>
      </c>
      <c r="E149" s="15" t="s">
        <v>197</v>
      </c>
      <c r="F149" s="16" t="s">
        <v>19</v>
      </c>
      <c r="G149" s="17">
        <v>1389.6</v>
      </c>
    </row>
    <row r="150" spans="1:7" s="2" customFormat="1" ht="33" customHeight="1" x14ac:dyDescent="0.25">
      <c r="A150" s="32" t="s">
        <v>127</v>
      </c>
      <c r="B150" s="15" t="s">
        <v>10</v>
      </c>
      <c r="C150" s="15" t="s">
        <v>69</v>
      </c>
      <c r="D150" s="15" t="s">
        <v>0</v>
      </c>
      <c r="E150" s="15" t="s">
        <v>197</v>
      </c>
      <c r="F150" s="16" t="s">
        <v>21</v>
      </c>
      <c r="G150" s="17">
        <v>162</v>
      </c>
    </row>
    <row r="151" spans="1:7" s="2" customFormat="1" ht="99" customHeight="1" x14ac:dyDescent="0.25">
      <c r="A151" s="40" t="s">
        <v>209</v>
      </c>
      <c r="B151" s="15" t="s">
        <v>10</v>
      </c>
      <c r="C151" s="15" t="s">
        <v>69</v>
      </c>
      <c r="D151" s="15" t="s">
        <v>0</v>
      </c>
      <c r="E151" s="15" t="s">
        <v>54</v>
      </c>
      <c r="F151" s="16"/>
      <c r="G151" s="17">
        <f>SUM(G152:G153)</f>
        <v>775.8</v>
      </c>
    </row>
    <row r="152" spans="1:7" s="2" customFormat="1" ht="50.4" customHeight="1" x14ac:dyDescent="0.25">
      <c r="A152" s="32" t="s">
        <v>125</v>
      </c>
      <c r="B152" s="15" t="s">
        <v>10</v>
      </c>
      <c r="C152" s="15" t="s">
        <v>69</v>
      </c>
      <c r="D152" s="15" t="s">
        <v>0</v>
      </c>
      <c r="E152" s="15" t="s">
        <v>54</v>
      </c>
      <c r="F152" s="16" t="s">
        <v>19</v>
      </c>
      <c r="G152" s="17">
        <v>694.8</v>
      </c>
    </row>
    <row r="153" spans="1:7" s="2" customFormat="1" ht="31.2" x14ac:dyDescent="0.25">
      <c r="A153" s="32" t="s">
        <v>127</v>
      </c>
      <c r="B153" s="15" t="s">
        <v>10</v>
      </c>
      <c r="C153" s="15" t="s">
        <v>69</v>
      </c>
      <c r="D153" s="15" t="s">
        <v>0</v>
      </c>
      <c r="E153" s="15" t="s">
        <v>54</v>
      </c>
      <c r="F153" s="16" t="s">
        <v>21</v>
      </c>
      <c r="G153" s="17">
        <v>81</v>
      </c>
    </row>
    <row r="154" spans="1:7" s="2" customFormat="1" x14ac:dyDescent="0.25">
      <c r="A154" s="32" t="s">
        <v>150</v>
      </c>
      <c r="B154" s="15" t="s">
        <v>10</v>
      </c>
      <c r="C154" s="15" t="s">
        <v>69</v>
      </c>
      <c r="D154" s="15" t="s">
        <v>1</v>
      </c>
      <c r="E154" s="15"/>
      <c r="F154" s="16"/>
      <c r="G154" s="17">
        <f>SUM(G155+G158+G161+G163)</f>
        <v>9365.3999999999978</v>
      </c>
    </row>
    <row r="155" spans="1:7" s="2" customFormat="1" x14ac:dyDescent="0.25">
      <c r="A155" s="32" t="s">
        <v>32</v>
      </c>
      <c r="B155" s="15" t="s">
        <v>10</v>
      </c>
      <c r="C155" s="15" t="s">
        <v>69</v>
      </c>
      <c r="D155" s="15" t="s">
        <v>1</v>
      </c>
      <c r="E155" s="15" t="s">
        <v>50</v>
      </c>
      <c r="F155" s="16"/>
      <c r="G155" s="17">
        <f>SUM(G156:G157)</f>
        <v>8915.1999999999989</v>
      </c>
    </row>
    <row r="156" spans="1:7" s="2" customFormat="1" ht="45.75" customHeight="1" x14ac:dyDescent="0.25">
      <c r="A156" s="32" t="s">
        <v>126</v>
      </c>
      <c r="B156" s="15" t="s">
        <v>10</v>
      </c>
      <c r="C156" s="15" t="s">
        <v>69</v>
      </c>
      <c r="D156" s="15" t="s">
        <v>1</v>
      </c>
      <c r="E156" s="15" t="s">
        <v>50</v>
      </c>
      <c r="F156" s="16" t="s">
        <v>19</v>
      </c>
      <c r="G156" s="17">
        <v>8625.9</v>
      </c>
    </row>
    <row r="157" spans="1:7" s="2" customFormat="1" ht="31.2" x14ac:dyDescent="0.25">
      <c r="A157" s="32" t="s">
        <v>127</v>
      </c>
      <c r="B157" s="15" t="s">
        <v>10</v>
      </c>
      <c r="C157" s="15" t="s">
        <v>69</v>
      </c>
      <c r="D157" s="15" t="s">
        <v>1</v>
      </c>
      <c r="E157" s="15" t="s">
        <v>50</v>
      </c>
      <c r="F157" s="16" t="s">
        <v>21</v>
      </c>
      <c r="G157" s="17">
        <v>289.3</v>
      </c>
    </row>
    <row r="158" spans="1:7" s="2" customFormat="1" ht="51" customHeight="1" x14ac:dyDescent="0.25">
      <c r="A158" s="32" t="s">
        <v>39</v>
      </c>
      <c r="B158" s="15" t="s">
        <v>10</v>
      </c>
      <c r="C158" s="15" t="s">
        <v>69</v>
      </c>
      <c r="D158" s="15" t="s">
        <v>1</v>
      </c>
      <c r="E158" s="15" t="s">
        <v>56</v>
      </c>
      <c r="F158" s="16"/>
      <c r="G158" s="17">
        <f>G160+G159</f>
        <v>403.8</v>
      </c>
    </row>
    <row r="159" spans="1:7" s="2" customFormat="1" ht="46.8" x14ac:dyDescent="0.25">
      <c r="A159" s="32" t="s">
        <v>126</v>
      </c>
      <c r="B159" s="15" t="s">
        <v>10</v>
      </c>
      <c r="C159" s="15" t="s">
        <v>69</v>
      </c>
      <c r="D159" s="15" t="s">
        <v>1</v>
      </c>
      <c r="E159" s="15" t="s">
        <v>56</v>
      </c>
      <c r="F159" s="16" t="s">
        <v>19</v>
      </c>
      <c r="G159" s="17">
        <v>353.8</v>
      </c>
    </row>
    <row r="160" spans="1:7" s="2" customFormat="1" ht="33" customHeight="1" x14ac:dyDescent="0.25">
      <c r="A160" s="32" t="s">
        <v>127</v>
      </c>
      <c r="B160" s="15" t="s">
        <v>10</v>
      </c>
      <c r="C160" s="15" t="s">
        <v>69</v>
      </c>
      <c r="D160" s="15" t="s">
        <v>1</v>
      </c>
      <c r="E160" s="15" t="s">
        <v>56</v>
      </c>
      <c r="F160" s="16" t="s">
        <v>21</v>
      </c>
      <c r="G160" s="17">
        <v>50</v>
      </c>
    </row>
    <row r="161" spans="1:7" s="2" customFormat="1" ht="21.6" customHeight="1" x14ac:dyDescent="0.25">
      <c r="A161" s="32" t="s">
        <v>232</v>
      </c>
      <c r="B161" s="15" t="s">
        <v>10</v>
      </c>
      <c r="C161" s="27">
        <v>1</v>
      </c>
      <c r="D161" s="15" t="s">
        <v>1</v>
      </c>
      <c r="E161" s="15" t="s">
        <v>233</v>
      </c>
      <c r="F161" s="15"/>
      <c r="G161" s="17">
        <f t="shared" ref="G161" si="0">SUM(G162)</f>
        <v>34.4</v>
      </c>
    </row>
    <row r="162" spans="1:7" s="2" customFormat="1" ht="31.95" customHeight="1" x14ac:dyDescent="0.25">
      <c r="A162" s="32" t="s">
        <v>127</v>
      </c>
      <c r="B162" s="15" t="s">
        <v>10</v>
      </c>
      <c r="C162" s="27">
        <v>1</v>
      </c>
      <c r="D162" s="15" t="s">
        <v>1</v>
      </c>
      <c r="E162" s="15" t="s">
        <v>233</v>
      </c>
      <c r="F162" s="15" t="s">
        <v>21</v>
      </c>
      <c r="G162" s="17">
        <v>34.4</v>
      </c>
    </row>
    <row r="163" spans="1:7" s="2" customFormat="1" ht="19.2" customHeight="1" x14ac:dyDescent="0.25">
      <c r="A163" s="32" t="s">
        <v>238</v>
      </c>
      <c r="B163" s="15" t="s">
        <v>10</v>
      </c>
      <c r="C163" s="15" t="s">
        <v>69</v>
      </c>
      <c r="D163" s="15" t="s">
        <v>1</v>
      </c>
      <c r="E163" s="15" t="s">
        <v>239</v>
      </c>
      <c r="F163" s="16"/>
      <c r="G163" s="17">
        <f t="shared" ref="G163" si="1">SUM(G164)</f>
        <v>12</v>
      </c>
    </row>
    <row r="164" spans="1:7" s="2" customFormat="1" ht="31.95" customHeight="1" x14ac:dyDescent="0.25">
      <c r="A164" s="32" t="s">
        <v>127</v>
      </c>
      <c r="B164" s="15" t="s">
        <v>10</v>
      </c>
      <c r="C164" s="15" t="s">
        <v>69</v>
      </c>
      <c r="D164" s="15" t="s">
        <v>1</v>
      </c>
      <c r="E164" s="15" t="s">
        <v>239</v>
      </c>
      <c r="F164" s="16" t="s">
        <v>21</v>
      </c>
      <c r="G164" s="17">
        <v>12</v>
      </c>
    </row>
    <row r="165" spans="1:7" s="2" customFormat="1" ht="17.399999999999999" customHeight="1" x14ac:dyDescent="0.25">
      <c r="A165" s="32" t="s">
        <v>151</v>
      </c>
      <c r="B165" s="15" t="s">
        <v>10</v>
      </c>
      <c r="C165" s="15" t="s">
        <v>69</v>
      </c>
      <c r="D165" s="15" t="s">
        <v>2</v>
      </c>
      <c r="E165" s="15"/>
      <c r="F165" s="16"/>
      <c r="G165" s="17">
        <f>SUM(G166)</f>
        <v>2072.4</v>
      </c>
    </row>
    <row r="166" spans="1:7" s="2" customFormat="1" ht="48" customHeight="1" x14ac:dyDescent="0.25">
      <c r="A166" s="31" t="s">
        <v>36</v>
      </c>
      <c r="B166" s="15" t="s">
        <v>10</v>
      </c>
      <c r="C166" s="15" t="s">
        <v>69</v>
      </c>
      <c r="D166" s="15" t="s">
        <v>2</v>
      </c>
      <c r="E166" s="15" t="s">
        <v>64</v>
      </c>
      <c r="F166" s="16"/>
      <c r="G166" s="17">
        <f>SUM(G167)</f>
        <v>2072.4</v>
      </c>
    </row>
    <row r="167" spans="1:7" s="2" customFormat="1" ht="31.95" customHeight="1" x14ac:dyDescent="0.25">
      <c r="A167" s="33" t="s">
        <v>128</v>
      </c>
      <c r="B167" s="15" t="s">
        <v>10</v>
      </c>
      <c r="C167" s="15" t="s">
        <v>69</v>
      </c>
      <c r="D167" s="15" t="s">
        <v>2</v>
      </c>
      <c r="E167" s="15" t="s">
        <v>64</v>
      </c>
      <c r="F167" s="16" t="s">
        <v>123</v>
      </c>
      <c r="G167" s="17">
        <v>2072.4</v>
      </c>
    </row>
    <row r="168" spans="1:7" s="2" customFormat="1" ht="31.5" customHeight="1" x14ac:dyDescent="0.25">
      <c r="A168" s="31" t="s">
        <v>170</v>
      </c>
      <c r="B168" s="15" t="s">
        <v>5</v>
      </c>
      <c r="C168" s="15"/>
      <c r="D168" s="15"/>
      <c r="E168" s="15"/>
      <c r="F168" s="16"/>
      <c r="G168" s="17">
        <f>SUM(G169)</f>
        <v>107869.6</v>
      </c>
    </row>
    <row r="169" spans="1:7" s="2" customFormat="1" ht="49.2" customHeight="1" x14ac:dyDescent="0.25">
      <c r="A169" s="34" t="s">
        <v>171</v>
      </c>
      <c r="B169" s="15" t="s">
        <v>5</v>
      </c>
      <c r="C169" s="15" t="s">
        <v>69</v>
      </c>
      <c r="D169" s="15"/>
      <c r="E169" s="15"/>
      <c r="F169" s="16"/>
      <c r="G169" s="17">
        <f>SUM(G170+G177)</f>
        <v>107869.6</v>
      </c>
    </row>
    <row r="170" spans="1:7" s="2" customFormat="1" ht="21.6" customHeight="1" x14ac:dyDescent="0.25">
      <c r="A170" s="34" t="s">
        <v>63</v>
      </c>
      <c r="B170" s="15" t="s">
        <v>5</v>
      </c>
      <c r="C170" s="15" t="s">
        <v>69</v>
      </c>
      <c r="D170" s="15" t="s">
        <v>0</v>
      </c>
      <c r="E170" s="15"/>
      <c r="F170" s="16"/>
      <c r="G170" s="17">
        <f>SUM(G171)</f>
        <v>101378.70000000001</v>
      </c>
    </row>
    <row r="171" spans="1:7" s="2" customFormat="1" ht="53.4" customHeight="1" x14ac:dyDescent="0.25">
      <c r="A171" s="34" t="s">
        <v>118</v>
      </c>
      <c r="B171" s="15" t="s">
        <v>5</v>
      </c>
      <c r="C171" s="15" t="s">
        <v>69</v>
      </c>
      <c r="D171" s="15" t="s">
        <v>0</v>
      </c>
      <c r="E171" s="15" t="s">
        <v>64</v>
      </c>
      <c r="F171" s="16"/>
      <c r="G171" s="17">
        <f>SUM(G172:G176)</f>
        <v>101378.70000000001</v>
      </c>
    </row>
    <row r="172" spans="1:7" s="2" customFormat="1" ht="51" customHeight="1" x14ac:dyDescent="0.25">
      <c r="A172" s="32" t="s">
        <v>126</v>
      </c>
      <c r="B172" s="15" t="s">
        <v>5</v>
      </c>
      <c r="C172" s="15" t="s">
        <v>69</v>
      </c>
      <c r="D172" s="15" t="s">
        <v>0</v>
      </c>
      <c r="E172" s="15" t="s">
        <v>64</v>
      </c>
      <c r="F172" s="16" t="s">
        <v>19</v>
      </c>
      <c r="G172" s="17">
        <v>50558</v>
      </c>
    </row>
    <row r="173" spans="1:7" s="2" customFormat="1" ht="38.4" customHeight="1" x14ac:dyDescent="0.25">
      <c r="A173" s="32" t="s">
        <v>127</v>
      </c>
      <c r="B173" s="15" t="s">
        <v>5</v>
      </c>
      <c r="C173" s="15" t="s">
        <v>69</v>
      </c>
      <c r="D173" s="15" t="s">
        <v>0</v>
      </c>
      <c r="E173" s="15" t="s">
        <v>64</v>
      </c>
      <c r="F173" s="16" t="s">
        <v>21</v>
      </c>
      <c r="G173" s="17">
        <v>40718.6</v>
      </c>
    </row>
    <row r="174" spans="1:7" s="2" customFormat="1" ht="18" customHeight="1" x14ac:dyDescent="0.25">
      <c r="A174" s="32" t="s">
        <v>129</v>
      </c>
      <c r="B174" s="15" t="s">
        <v>5</v>
      </c>
      <c r="C174" s="15" t="s">
        <v>69</v>
      </c>
      <c r="D174" s="15" t="s">
        <v>0</v>
      </c>
      <c r="E174" s="15" t="s">
        <v>64</v>
      </c>
      <c r="F174" s="16" t="s">
        <v>121</v>
      </c>
      <c r="G174" s="17"/>
    </row>
    <row r="175" spans="1:7" s="2" customFormat="1" ht="32.4" customHeight="1" x14ac:dyDescent="0.25">
      <c r="A175" s="32" t="s">
        <v>134</v>
      </c>
      <c r="B175" s="15" t="s">
        <v>5</v>
      </c>
      <c r="C175" s="15" t="s">
        <v>69</v>
      </c>
      <c r="D175" s="15" t="s">
        <v>0</v>
      </c>
      <c r="E175" s="15" t="s">
        <v>64</v>
      </c>
      <c r="F175" s="16" t="s">
        <v>123</v>
      </c>
      <c r="G175" s="17">
        <v>9143.5</v>
      </c>
    </row>
    <row r="176" spans="1:7" s="2" customFormat="1" ht="20.399999999999999" customHeight="1" x14ac:dyDescent="0.25">
      <c r="A176" s="32" t="s">
        <v>23</v>
      </c>
      <c r="B176" s="15" t="s">
        <v>5</v>
      </c>
      <c r="C176" s="15" t="s">
        <v>69</v>
      </c>
      <c r="D176" s="15" t="s">
        <v>0</v>
      </c>
      <c r="E176" s="15" t="s">
        <v>64</v>
      </c>
      <c r="F176" s="16" t="s">
        <v>24</v>
      </c>
      <c r="G176" s="17">
        <v>958.6</v>
      </c>
    </row>
    <row r="177" spans="1:7" s="2" customFormat="1" ht="33" customHeight="1" x14ac:dyDescent="0.25">
      <c r="A177" s="37" t="s">
        <v>70</v>
      </c>
      <c r="B177" s="15" t="s">
        <v>5</v>
      </c>
      <c r="C177" s="15" t="s">
        <v>69</v>
      </c>
      <c r="D177" s="15" t="s">
        <v>1</v>
      </c>
      <c r="E177" s="15"/>
      <c r="F177" s="16"/>
      <c r="G177" s="17">
        <f>SUM(G183+G178+G185+G180)</f>
        <v>6490.9</v>
      </c>
    </row>
    <row r="178" spans="1:7" s="2" customFormat="1" ht="19.2" customHeight="1" x14ac:dyDescent="0.25">
      <c r="A178" s="32" t="s">
        <v>232</v>
      </c>
      <c r="B178" s="15" t="s">
        <v>5</v>
      </c>
      <c r="C178" s="27">
        <v>1</v>
      </c>
      <c r="D178" s="15" t="s">
        <v>1</v>
      </c>
      <c r="E178" s="15" t="s">
        <v>233</v>
      </c>
      <c r="F178" s="16"/>
      <c r="G178" s="17">
        <f>SUM(G179)</f>
        <v>157.1</v>
      </c>
    </row>
    <row r="179" spans="1:7" s="2" customFormat="1" ht="31.2" x14ac:dyDescent="0.25">
      <c r="A179" s="32" t="s">
        <v>127</v>
      </c>
      <c r="B179" s="15" t="s">
        <v>5</v>
      </c>
      <c r="C179" s="27">
        <v>1</v>
      </c>
      <c r="D179" s="15" t="s">
        <v>1</v>
      </c>
      <c r="E179" s="15" t="s">
        <v>233</v>
      </c>
      <c r="F179" s="16" t="s">
        <v>21</v>
      </c>
      <c r="G179" s="17">
        <f>129+28.1</f>
        <v>157.1</v>
      </c>
    </row>
    <row r="180" spans="1:7" s="2" customFormat="1" x14ac:dyDescent="0.25">
      <c r="A180" s="32" t="s">
        <v>238</v>
      </c>
      <c r="B180" s="15" t="s">
        <v>5</v>
      </c>
      <c r="C180" s="27">
        <v>1</v>
      </c>
      <c r="D180" s="15" t="s">
        <v>1</v>
      </c>
      <c r="E180" s="15" t="s">
        <v>239</v>
      </c>
      <c r="F180" s="16"/>
      <c r="G180" s="17">
        <f>SUM(G181:G182)</f>
        <v>185</v>
      </c>
    </row>
    <row r="181" spans="1:7" s="2" customFormat="1" ht="31.2" x14ac:dyDescent="0.25">
      <c r="A181" s="32" t="s">
        <v>18</v>
      </c>
      <c r="B181" s="15" t="s">
        <v>5</v>
      </c>
      <c r="C181" s="27">
        <v>1</v>
      </c>
      <c r="D181" s="15" t="s">
        <v>1</v>
      </c>
      <c r="E181" s="15" t="s">
        <v>239</v>
      </c>
      <c r="F181" s="16" t="s">
        <v>19</v>
      </c>
      <c r="G181" s="17"/>
    </row>
    <row r="182" spans="1:7" s="2" customFormat="1" ht="31.2" x14ac:dyDescent="0.25">
      <c r="A182" s="32" t="s">
        <v>127</v>
      </c>
      <c r="B182" s="15" t="s">
        <v>5</v>
      </c>
      <c r="C182" s="27">
        <v>1</v>
      </c>
      <c r="D182" s="15" t="s">
        <v>1</v>
      </c>
      <c r="E182" s="15" t="s">
        <v>239</v>
      </c>
      <c r="F182" s="16" t="s">
        <v>21</v>
      </c>
      <c r="G182" s="17">
        <f>123.5+61.5</f>
        <v>185</v>
      </c>
    </row>
    <row r="183" spans="1:7" s="2" customFormat="1" ht="37.950000000000003" customHeight="1" x14ac:dyDescent="0.25">
      <c r="A183" s="41" t="s">
        <v>236</v>
      </c>
      <c r="B183" s="15" t="s">
        <v>5</v>
      </c>
      <c r="C183" s="15" t="s">
        <v>69</v>
      </c>
      <c r="D183" s="15" t="s">
        <v>1</v>
      </c>
      <c r="E183" s="15" t="s">
        <v>237</v>
      </c>
      <c r="F183" s="16"/>
      <c r="G183" s="17">
        <f>SUM(G184:G184)</f>
        <v>5205.2999999999993</v>
      </c>
    </row>
    <row r="184" spans="1:7" s="2" customFormat="1" ht="31.2" x14ac:dyDescent="0.25">
      <c r="A184" s="32" t="s">
        <v>127</v>
      </c>
      <c r="B184" s="15" t="s">
        <v>5</v>
      </c>
      <c r="C184" s="15" t="s">
        <v>69</v>
      </c>
      <c r="D184" s="15" t="s">
        <v>1</v>
      </c>
      <c r="E184" s="15" t="s">
        <v>237</v>
      </c>
      <c r="F184" s="16" t="s">
        <v>21</v>
      </c>
      <c r="G184" s="17">
        <f>4818.4+386.9</f>
        <v>5205.2999999999993</v>
      </c>
    </row>
    <row r="185" spans="1:7" s="2" customFormat="1" ht="35.25" customHeight="1" x14ac:dyDescent="0.25">
      <c r="A185" s="32" t="s">
        <v>234</v>
      </c>
      <c r="B185" s="15" t="s">
        <v>5</v>
      </c>
      <c r="C185" s="27">
        <v>1</v>
      </c>
      <c r="D185" s="15" t="s">
        <v>1</v>
      </c>
      <c r="E185" s="15" t="s">
        <v>235</v>
      </c>
      <c r="F185" s="15"/>
      <c r="G185" s="17">
        <f>SUM(G186)</f>
        <v>943.5</v>
      </c>
    </row>
    <row r="186" spans="1:7" s="2" customFormat="1" ht="35.25" customHeight="1" x14ac:dyDescent="0.25">
      <c r="A186" s="32" t="s">
        <v>127</v>
      </c>
      <c r="B186" s="15" t="s">
        <v>5</v>
      </c>
      <c r="C186" s="27">
        <v>1</v>
      </c>
      <c r="D186" s="15" t="s">
        <v>1</v>
      </c>
      <c r="E186" s="15" t="s">
        <v>235</v>
      </c>
      <c r="F186" s="15" t="s">
        <v>21</v>
      </c>
      <c r="G186" s="17">
        <f>600+343.5</f>
        <v>943.5</v>
      </c>
    </row>
    <row r="187" spans="1:7" s="2" customFormat="1" x14ac:dyDescent="0.25">
      <c r="A187" s="31" t="s">
        <v>172</v>
      </c>
      <c r="B187" s="15" t="s">
        <v>7</v>
      </c>
      <c r="C187" s="15"/>
      <c r="D187" s="15"/>
      <c r="E187" s="15"/>
      <c r="F187" s="16"/>
      <c r="G187" s="17">
        <f>SUM(G188)</f>
        <v>11916.099999999999</v>
      </c>
    </row>
    <row r="188" spans="1:7" s="2" customFormat="1" ht="31.2" x14ac:dyDescent="0.25">
      <c r="A188" s="31" t="s">
        <v>173</v>
      </c>
      <c r="B188" s="15" t="s">
        <v>7</v>
      </c>
      <c r="C188" s="15" t="s">
        <v>69</v>
      </c>
      <c r="D188" s="15"/>
      <c r="E188" s="15"/>
      <c r="F188" s="16"/>
      <c r="G188" s="17">
        <f>SUM(G189+G198)</f>
        <v>11916.099999999999</v>
      </c>
    </row>
    <row r="189" spans="1:7" s="2" customFormat="1" ht="31.2" x14ac:dyDescent="0.25">
      <c r="A189" s="31" t="s">
        <v>110</v>
      </c>
      <c r="B189" s="15" t="s">
        <v>7</v>
      </c>
      <c r="C189" s="15" t="s">
        <v>69</v>
      </c>
      <c r="D189" s="15" t="s">
        <v>0</v>
      </c>
      <c r="E189" s="15"/>
      <c r="F189" s="16"/>
      <c r="G189" s="17">
        <f>SUM(G190+G196+G194)</f>
        <v>4496.7999999999993</v>
      </c>
    </row>
    <row r="190" spans="1:7" s="2" customFormat="1" x14ac:dyDescent="0.25">
      <c r="A190" s="31" t="s">
        <v>32</v>
      </c>
      <c r="B190" s="15" t="s">
        <v>7</v>
      </c>
      <c r="C190" s="15" t="s">
        <v>69</v>
      </c>
      <c r="D190" s="15" t="s">
        <v>0</v>
      </c>
      <c r="E190" s="15" t="s">
        <v>50</v>
      </c>
      <c r="F190" s="16"/>
      <c r="G190" s="17">
        <f>SUM(G191:G193)</f>
        <v>4477.8999999999996</v>
      </c>
    </row>
    <row r="191" spans="1:7" s="2" customFormat="1" ht="37.200000000000003" customHeight="1" x14ac:dyDescent="0.25">
      <c r="A191" s="32" t="s">
        <v>18</v>
      </c>
      <c r="B191" s="15" t="s">
        <v>7</v>
      </c>
      <c r="C191" s="15" t="s">
        <v>69</v>
      </c>
      <c r="D191" s="15" t="s">
        <v>0</v>
      </c>
      <c r="E191" s="15" t="s">
        <v>50</v>
      </c>
      <c r="F191" s="16" t="s">
        <v>19</v>
      </c>
      <c r="G191" s="17">
        <v>4383</v>
      </c>
    </row>
    <row r="192" spans="1:7" s="2" customFormat="1" ht="31.2" x14ac:dyDescent="0.25">
      <c r="A192" s="32" t="s">
        <v>127</v>
      </c>
      <c r="B192" s="15" t="s">
        <v>7</v>
      </c>
      <c r="C192" s="15" t="s">
        <v>69</v>
      </c>
      <c r="D192" s="15" t="s">
        <v>0</v>
      </c>
      <c r="E192" s="15" t="s">
        <v>50</v>
      </c>
      <c r="F192" s="16" t="s">
        <v>21</v>
      </c>
      <c r="G192" s="17">
        <v>93.2</v>
      </c>
    </row>
    <row r="193" spans="1:7" s="2" customFormat="1" x14ac:dyDescent="0.25">
      <c r="A193" s="32" t="s">
        <v>23</v>
      </c>
      <c r="B193" s="15" t="s">
        <v>7</v>
      </c>
      <c r="C193" s="15" t="s">
        <v>69</v>
      </c>
      <c r="D193" s="15" t="s">
        <v>0</v>
      </c>
      <c r="E193" s="15" t="s">
        <v>50</v>
      </c>
      <c r="F193" s="16" t="s">
        <v>24</v>
      </c>
      <c r="G193" s="17">
        <v>1.7</v>
      </c>
    </row>
    <row r="194" spans="1:7" s="2" customFormat="1" x14ac:dyDescent="0.25">
      <c r="A194" s="32" t="s">
        <v>232</v>
      </c>
      <c r="B194" s="15" t="s">
        <v>7</v>
      </c>
      <c r="C194" s="27">
        <v>1</v>
      </c>
      <c r="D194" s="15" t="s">
        <v>0</v>
      </c>
      <c r="E194" s="15" t="s">
        <v>233</v>
      </c>
      <c r="F194" s="15"/>
      <c r="G194" s="29">
        <f>SUM(G195)</f>
        <v>10.9</v>
      </c>
    </row>
    <row r="195" spans="1:7" s="2" customFormat="1" ht="31.2" x14ac:dyDescent="0.25">
      <c r="A195" s="32" t="s">
        <v>127</v>
      </c>
      <c r="B195" s="15" t="s">
        <v>7</v>
      </c>
      <c r="C195" s="27">
        <v>1</v>
      </c>
      <c r="D195" s="15" t="s">
        <v>0</v>
      </c>
      <c r="E195" s="15" t="s">
        <v>233</v>
      </c>
      <c r="F195" s="15" t="s">
        <v>21</v>
      </c>
      <c r="G195" s="29">
        <v>10.9</v>
      </c>
    </row>
    <row r="196" spans="1:7" s="2" customFormat="1" x14ac:dyDescent="0.25">
      <c r="A196" s="32" t="s">
        <v>238</v>
      </c>
      <c r="B196" s="15" t="s">
        <v>7</v>
      </c>
      <c r="C196" s="15" t="s">
        <v>69</v>
      </c>
      <c r="D196" s="15" t="s">
        <v>0</v>
      </c>
      <c r="E196" s="15" t="s">
        <v>239</v>
      </c>
      <c r="F196" s="16"/>
      <c r="G196" s="17">
        <f>SUM(G197)</f>
        <v>8</v>
      </c>
    </row>
    <row r="197" spans="1:7" s="2" customFormat="1" ht="31.2" x14ac:dyDescent="0.25">
      <c r="A197" s="32" t="s">
        <v>127</v>
      </c>
      <c r="B197" s="15" t="s">
        <v>7</v>
      </c>
      <c r="C197" s="15" t="s">
        <v>69</v>
      </c>
      <c r="D197" s="15" t="s">
        <v>0</v>
      </c>
      <c r="E197" s="15" t="s">
        <v>239</v>
      </c>
      <c r="F197" s="16" t="s">
        <v>21</v>
      </c>
      <c r="G197" s="17">
        <v>8</v>
      </c>
    </row>
    <row r="198" spans="1:7" s="2" customFormat="1" ht="31.2" x14ac:dyDescent="0.25">
      <c r="A198" s="31" t="s">
        <v>174</v>
      </c>
      <c r="B198" s="15" t="s">
        <v>7</v>
      </c>
      <c r="C198" s="15" t="s">
        <v>69</v>
      </c>
      <c r="D198" s="15" t="s">
        <v>1</v>
      </c>
      <c r="E198" s="15"/>
      <c r="F198" s="16"/>
      <c r="G198" s="17">
        <f>SUM(G199)</f>
        <v>7419.2999999999993</v>
      </c>
    </row>
    <row r="199" spans="1:7" s="2" customFormat="1" ht="46.8" x14ac:dyDescent="0.25">
      <c r="A199" s="34" t="s">
        <v>36</v>
      </c>
      <c r="B199" s="15" t="s">
        <v>7</v>
      </c>
      <c r="C199" s="15" t="s">
        <v>69</v>
      </c>
      <c r="D199" s="15" t="s">
        <v>1</v>
      </c>
      <c r="E199" s="15" t="s">
        <v>64</v>
      </c>
      <c r="F199" s="16"/>
      <c r="G199" s="17">
        <f>SUM(G200:G202)</f>
        <v>7419.2999999999993</v>
      </c>
    </row>
    <row r="200" spans="1:7" s="2" customFormat="1" ht="31.2" x14ac:dyDescent="0.25">
      <c r="A200" s="32" t="s">
        <v>18</v>
      </c>
      <c r="B200" s="15" t="s">
        <v>7</v>
      </c>
      <c r="C200" s="15" t="s">
        <v>69</v>
      </c>
      <c r="D200" s="15" t="s">
        <v>1</v>
      </c>
      <c r="E200" s="15" t="s">
        <v>64</v>
      </c>
      <c r="F200" s="16" t="s">
        <v>19</v>
      </c>
      <c r="G200" s="17">
        <v>7103.2</v>
      </c>
    </row>
    <row r="201" spans="1:7" s="2" customFormat="1" ht="31.2" x14ac:dyDescent="0.25">
      <c r="A201" s="32" t="s">
        <v>127</v>
      </c>
      <c r="B201" s="15" t="s">
        <v>7</v>
      </c>
      <c r="C201" s="15" t="s">
        <v>69</v>
      </c>
      <c r="D201" s="15" t="s">
        <v>1</v>
      </c>
      <c r="E201" s="15" t="s">
        <v>64</v>
      </c>
      <c r="F201" s="16" t="s">
        <v>21</v>
      </c>
      <c r="G201" s="17">
        <v>314.39999999999998</v>
      </c>
    </row>
    <row r="202" spans="1:7" s="2" customFormat="1" ht="24" customHeight="1" x14ac:dyDescent="0.25">
      <c r="A202" s="32" t="s">
        <v>23</v>
      </c>
      <c r="B202" s="15" t="s">
        <v>7</v>
      </c>
      <c r="C202" s="15" t="s">
        <v>69</v>
      </c>
      <c r="D202" s="15" t="s">
        <v>1</v>
      </c>
      <c r="E202" s="15" t="s">
        <v>64</v>
      </c>
      <c r="F202" s="16" t="s">
        <v>24</v>
      </c>
      <c r="G202" s="17">
        <v>1.7</v>
      </c>
    </row>
    <row r="203" spans="1:7" s="2" customFormat="1" ht="33.6" customHeight="1" x14ac:dyDescent="0.25">
      <c r="A203" s="31" t="s">
        <v>175</v>
      </c>
      <c r="B203" s="15" t="s">
        <v>8</v>
      </c>
      <c r="C203" s="15"/>
      <c r="D203" s="15"/>
      <c r="E203" s="15"/>
      <c r="F203" s="16"/>
      <c r="G203" s="17">
        <f>SUM(G204+G230)</f>
        <v>78880.299999999988</v>
      </c>
    </row>
    <row r="204" spans="1:7" s="2" customFormat="1" ht="17.399999999999999" customHeight="1" x14ac:dyDescent="0.25">
      <c r="A204" s="34" t="s">
        <v>176</v>
      </c>
      <c r="B204" s="15" t="s">
        <v>8</v>
      </c>
      <c r="C204" s="15" t="s">
        <v>106</v>
      </c>
      <c r="D204" s="15"/>
      <c r="E204" s="15"/>
      <c r="F204" s="15"/>
      <c r="G204" s="17">
        <f>SUM(G205)</f>
        <v>75597.499999999985</v>
      </c>
    </row>
    <row r="205" spans="1:7" s="2" customFormat="1" ht="16.95" customHeight="1" x14ac:dyDescent="0.25">
      <c r="A205" s="34" t="s">
        <v>111</v>
      </c>
      <c r="B205" s="15" t="s">
        <v>8</v>
      </c>
      <c r="C205" s="15" t="s">
        <v>106</v>
      </c>
      <c r="D205" s="15" t="s">
        <v>0</v>
      </c>
      <c r="E205" s="15"/>
      <c r="F205" s="15"/>
      <c r="G205" s="17">
        <f>SUM(G227+G209+G224+G221+G206+G214+G217+G219+G212)</f>
        <v>75597.499999999985</v>
      </c>
    </row>
    <row r="206" spans="1:7" s="2" customFormat="1" ht="80.400000000000006" customHeight="1" x14ac:dyDescent="0.25">
      <c r="A206" s="36" t="s">
        <v>217</v>
      </c>
      <c r="B206" s="15" t="s">
        <v>8</v>
      </c>
      <c r="C206" s="15" t="s">
        <v>106</v>
      </c>
      <c r="D206" s="15" t="s">
        <v>0</v>
      </c>
      <c r="E206" s="15" t="s">
        <v>244</v>
      </c>
      <c r="F206" s="15"/>
      <c r="G206" s="17">
        <f>SUM(G207:G208)</f>
        <v>43629</v>
      </c>
    </row>
    <row r="207" spans="1:7" s="2" customFormat="1" ht="33" customHeight="1" x14ac:dyDescent="0.25">
      <c r="A207" s="32" t="s">
        <v>127</v>
      </c>
      <c r="B207" s="15" t="s">
        <v>8</v>
      </c>
      <c r="C207" s="15" t="s">
        <v>106</v>
      </c>
      <c r="D207" s="15" t="s">
        <v>0</v>
      </c>
      <c r="E207" s="15" t="s">
        <v>244</v>
      </c>
      <c r="F207" s="15" t="s">
        <v>21</v>
      </c>
      <c r="G207" s="17">
        <v>535</v>
      </c>
    </row>
    <row r="208" spans="1:7" s="2" customFormat="1" ht="18" customHeight="1" x14ac:dyDescent="0.25">
      <c r="A208" s="32" t="s">
        <v>129</v>
      </c>
      <c r="B208" s="15" t="s">
        <v>8</v>
      </c>
      <c r="C208" s="15" t="s">
        <v>106</v>
      </c>
      <c r="D208" s="15" t="s">
        <v>0</v>
      </c>
      <c r="E208" s="15" t="s">
        <v>244</v>
      </c>
      <c r="F208" s="15" t="s">
        <v>121</v>
      </c>
      <c r="G208" s="17">
        <f>42877.1+216.9</f>
        <v>43094</v>
      </c>
    </row>
    <row r="209" spans="1:7" s="2" customFormat="1" ht="49.2" customHeight="1" x14ac:dyDescent="0.25">
      <c r="A209" s="42" t="s">
        <v>258</v>
      </c>
      <c r="B209" s="15" t="s">
        <v>8</v>
      </c>
      <c r="C209" s="15" t="s">
        <v>106</v>
      </c>
      <c r="D209" s="15" t="s">
        <v>0</v>
      </c>
      <c r="E209" s="15" t="s">
        <v>255</v>
      </c>
      <c r="F209" s="15"/>
      <c r="G209" s="17">
        <f>SUM(G210:G211)</f>
        <v>188.3</v>
      </c>
    </row>
    <row r="210" spans="1:7" s="2" customFormat="1" ht="34.950000000000003" customHeight="1" x14ac:dyDescent="0.25">
      <c r="A210" s="32" t="s">
        <v>127</v>
      </c>
      <c r="B210" s="15" t="s">
        <v>8</v>
      </c>
      <c r="C210" s="15" t="s">
        <v>106</v>
      </c>
      <c r="D210" s="15" t="s">
        <v>0</v>
      </c>
      <c r="E210" s="15" t="s">
        <v>255</v>
      </c>
      <c r="F210" s="15" t="s">
        <v>21</v>
      </c>
      <c r="G210" s="17">
        <v>3</v>
      </c>
    </row>
    <row r="211" spans="1:7" s="2" customFormat="1" ht="17.399999999999999" customHeight="1" x14ac:dyDescent="0.25">
      <c r="A211" s="32" t="s">
        <v>129</v>
      </c>
      <c r="B211" s="15" t="s">
        <v>8</v>
      </c>
      <c r="C211" s="15" t="s">
        <v>106</v>
      </c>
      <c r="D211" s="15" t="s">
        <v>0</v>
      </c>
      <c r="E211" s="15" t="s">
        <v>255</v>
      </c>
      <c r="F211" s="15" t="s">
        <v>121</v>
      </c>
      <c r="G211" s="17">
        <f>184.4+0.9</f>
        <v>185.3</v>
      </c>
    </row>
    <row r="212" spans="1:7" s="2" customFormat="1" ht="79.95" customHeight="1" x14ac:dyDescent="0.25">
      <c r="A212" s="42" t="s">
        <v>145</v>
      </c>
      <c r="B212" s="15" t="s">
        <v>8</v>
      </c>
      <c r="C212" s="15" t="s">
        <v>106</v>
      </c>
      <c r="D212" s="15" t="s">
        <v>0</v>
      </c>
      <c r="E212" s="15" t="s">
        <v>246</v>
      </c>
      <c r="F212" s="15"/>
      <c r="G212" s="17">
        <f>G213</f>
        <v>33.200000000000003</v>
      </c>
    </row>
    <row r="213" spans="1:7" s="2" customFormat="1" ht="36.6" customHeight="1" x14ac:dyDescent="0.25">
      <c r="A213" s="32" t="s">
        <v>127</v>
      </c>
      <c r="B213" s="15" t="s">
        <v>8</v>
      </c>
      <c r="C213" s="15" t="s">
        <v>106</v>
      </c>
      <c r="D213" s="15" t="s">
        <v>0</v>
      </c>
      <c r="E213" s="15" t="s">
        <v>246</v>
      </c>
      <c r="F213" s="15" t="s">
        <v>21</v>
      </c>
      <c r="G213" s="17">
        <v>33.200000000000003</v>
      </c>
    </row>
    <row r="214" spans="1:7" s="2" customFormat="1" ht="49.2" customHeight="1" x14ac:dyDescent="0.25">
      <c r="A214" s="33" t="s">
        <v>218</v>
      </c>
      <c r="B214" s="15" t="s">
        <v>8</v>
      </c>
      <c r="C214" s="15" t="s">
        <v>106</v>
      </c>
      <c r="D214" s="15" t="s">
        <v>0</v>
      </c>
      <c r="E214" s="15" t="s">
        <v>245</v>
      </c>
      <c r="F214" s="15"/>
      <c r="G214" s="17">
        <f>SUM(G215:G216)</f>
        <v>19372.7</v>
      </c>
    </row>
    <row r="215" spans="1:7" s="2" customFormat="1" ht="33.75" customHeight="1" x14ac:dyDescent="0.25">
      <c r="A215" s="32" t="s">
        <v>127</v>
      </c>
      <c r="B215" s="15" t="s">
        <v>8</v>
      </c>
      <c r="C215" s="15" t="s">
        <v>106</v>
      </c>
      <c r="D215" s="15" t="s">
        <v>0</v>
      </c>
      <c r="E215" s="15" t="s">
        <v>245</v>
      </c>
      <c r="F215" s="15" t="s">
        <v>21</v>
      </c>
      <c r="G215" s="17">
        <v>242.7</v>
      </c>
    </row>
    <row r="216" spans="1:7" s="2" customFormat="1" ht="20.25" customHeight="1" x14ac:dyDescent="0.25">
      <c r="A216" s="32" t="s">
        <v>129</v>
      </c>
      <c r="B216" s="15" t="s">
        <v>8</v>
      </c>
      <c r="C216" s="15" t="s">
        <v>106</v>
      </c>
      <c r="D216" s="15" t="s">
        <v>0</v>
      </c>
      <c r="E216" s="15" t="s">
        <v>245</v>
      </c>
      <c r="F216" s="15" t="s">
        <v>121</v>
      </c>
      <c r="G216" s="17">
        <v>19130</v>
      </c>
    </row>
    <row r="217" spans="1:7" s="2" customFormat="1" ht="62.4" x14ac:dyDescent="0.25">
      <c r="A217" s="42" t="s">
        <v>259</v>
      </c>
      <c r="B217" s="15" t="s">
        <v>8</v>
      </c>
      <c r="C217" s="15" t="s">
        <v>106</v>
      </c>
      <c r="D217" s="15" t="s">
        <v>0</v>
      </c>
      <c r="E217" s="15" t="s">
        <v>256</v>
      </c>
      <c r="F217" s="15"/>
      <c r="G217" s="17">
        <f>G218</f>
        <v>208.9</v>
      </c>
    </row>
    <row r="218" spans="1:7" s="2" customFormat="1" ht="23.4" customHeight="1" x14ac:dyDescent="0.25">
      <c r="A218" s="32" t="s">
        <v>129</v>
      </c>
      <c r="B218" s="15" t="s">
        <v>8</v>
      </c>
      <c r="C218" s="15" t="s">
        <v>106</v>
      </c>
      <c r="D218" s="15" t="s">
        <v>0</v>
      </c>
      <c r="E218" s="15" t="s">
        <v>256</v>
      </c>
      <c r="F218" s="15" t="s">
        <v>121</v>
      </c>
      <c r="G218" s="17">
        <v>208.9</v>
      </c>
    </row>
    <row r="219" spans="1:7" s="2" customFormat="1" ht="93.6" x14ac:dyDescent="0.25">
      <c r="A219" s="42" t="s">
        <v>260</v>
      </c>
      <c r="B219" s="15" t="s">
        <v>8</v>
      </c>
      <c r="C219" s="15" t="s">
        <v>106</v>
      </c>
      <c r="D219" s="15" t="s">
        <v>0</v>
      </c>
      <c r="E219" s="15" t="s">
        <v>257</v>
      </c>
      <c r="F219" s="15"/>
      <c r="G219" s="17">
        <f>G220</f>
        <v>0</v>
      </c>
    </row>
    <row r="220" spans="1:7" s="2" customFormat="1" x14ac:dyDescent="0.25">
      <c r="A220" s="32" t="s">
        <v>129</v>
      </c>
      <c r="B220" s="15" t="s">
        <v>8</v>
      </c>
      <c r="C220" s="15" t="s">
        <v>106</v>
      </c>
      <c r="D220" s="15" t="s">
        <v>0</v>
      </c>
      <c r="E220" s="15" t="s">
        <v>257</v>
      </c>
      <c r="F220" s="15" t="s">
        <v>121</v>
      </c>
      <c r="G220" s="17"/>
    </row>
    <row r="221" spans="1:7" s="2" customFormat="1" ht="130.19999999999999" customHeight="1" x14ac:dyDescent="0.25">
      <c r="A221" s="35" t="s">
        <v>220</v>
      </c>
      <c r="B221" s="15" t="s">
        <v>8</v>
      </c>
      <c r="C221" s="15" t="s">
        <v>106</v>
      </c>
      <c r="D221" s="15" t="s">
        <v>0</v>
      </c>
      <c r="E221" s="15" t="s">
        <v>249</v>
      </c>
      <c r="F221" s="15"/>
      <c r="G221" s="17">
        <f>SUM(G222:G223)</f>
        <v>1051.4000000000001</v>
      </c>
    </row>
    <row r="222" spans="1:7" s="2" customFormat="1" ht="51.6" customHeight="1" x14ac:dyDescent="0.25">
      <c r="A222" s="32" t="s">
        <v>124</v>
      </c>
      <c r="B222" s="15" t="s">
        <v>8</v>
      </c>
      <c r="C222" s="15" t="s">
        <v>106</v>
      </c>
      <c r="D222" s="15" t="s">
        <v>0</v>
      </c>
      <c r="E222" s="15" t="s">
        <v>249</v>
      </c>
      <c r="F222" s="15" t="s">
        <v>19</v>
      </c>
      <c r="G222" s="17">
        <v>959.4</v>
      </c>
    </row>
    <row r="223" spans="1:7" s="2" customFormat="1" ht="31.2" x14ac:dyDescent="0.25">
      <c r="A223" s="32" t="s">
        <v>127</v>
      </c>
      <c r="B223" s="15" t="s">
        <v>8</v>
      </c>
      <c r="C223" s="15" t="s">
        <v>106</v>
      </c>
      <c r="D223" s="15" t="s">
        <v>0</v>
      </c>
      <c r="E223" s="15" t="s">
        <v>249</v>
      </c>
      <c r="F223" s="15" t="s">
        <v>21</v>
      </c>
      <c r="G223" s="17">
        <v>92</v>
      </c>
    </row>
    <row r="224" spans="1:7" s="2" customFormat="1" ht="46.8" x14ac:dyDescent="0.25">
      <c r="A224" s="34" t="s">
        <v>243</v>
      </c>
      <c r="B224" s="15" t="s">
        <v>8</v>
      </c>
      <c r="C224" s="15" t="s">
        <v>106</v>
      </c>
      <c r="D224" s="15" t="s">
        <v>0</v>
      </c>
      <c r="E224" s="15" t="s">
        <v>248</v>
      </c>
      <c r="F224" s="15"/>
      <c r="G224" s="17">
        <f>SUM(G225:G226)</f>
        <v>776</v>
      </c>
    </row>
    <row r="225" spans="1:7" s="2" customFormat="1" ht="16.95" customHeight="1" x14ac:dyDescent="0.25">
      <c r="A225" s="32" t="s">
        <v>124</v>
      </c>
      <c r="B225" s="15" t="s">
        <v>8</v>
      </c>
      <c r="C225" s="15" t="s">
        <v>106</v>
      </c>
      <c r="D225" s="15" t="s">
        <v>0</v>
      </c>
      <c r="E225" s="15" t="s">
        <v>248</v>
      </c>
      <c r="F225" s="15" t="s">
        <v>19</v>
      </c>
      <c r="G225" s="17">
        <v>666</v>
      </c>
    </row>
    <row r="226" spans="1:7" s="2" customFormat="1" ht="36.6" customHeight="1" x14ac:dyDescent="0.25">
      <c r="A226" s="32" t="s">
        <v>127</v>
      </c>
      <c r="B226" s="15" t="s">
        <v>8</v>
      </c>
      <c r="C226" s="15" t="s">
        <v>106</v>
      </c>
      <c r="D226" s="15" t="s">
        <v>0</v>
      </c>
      <c r="E226" s="15" t="s">
        <v>248</v>
      </c>
      <c r="F226" s="15" t="s">
        <v>21</v>
      </c>
      <c r="G226" s="17">
        <v>110</v>
      </c>
    </row>
    <row r="227" spans="1:7" s="2" customFormat="1" ht="51" customHeight="1" x14ac:dyDescent="0.25">
      <c r="A227" s="34" t="s">
        <v>219</v>
      </c>
      <c r="B227" s="15" t="s">
        <v>8</v>
      </c>
      <c r="C227" s="15" t="s">
        <v>106</v>
      </c>
      <c r="D227" s="15" t="s">
        <v>0</v>
      </c>
      <c r="E227" s="15" t="s">
        <v>247</v>
      </c>
      <c r="F227" s="15"/>
      <c r="G227" s="17">
        <f>SUM(G228:G229)</f>
        <v>10338</v>
      </c>
    </row>
    <row r="228" spans="1:7" s="2" customFormat="1" ht="52.2" customHeight="1" x14ac:dyDescent="0.25">
      <c r="A228" s="32" t="s">
        <v>124</v>
      </c>
      <c r="B228" s="15" t="s">
        <v>8</v>
      </c>
      <c r="C228" s="15" t="s">
        <v>106</v>
      </c>
      <c r="D228" s="15" t="s">
        <v>0</v>
      </c>
      <c r="E228" s="15" t="s">
        <v>247</v>
      </c>
      <c r="F228" s="15" t="s">
        <v>19</v>
      </c>
      <c r="G228" s="17">
        <v>9608</v>
      </c>
    </row>
    <row r="229" spans="1:7" s="2" customFormat="1" ht="31.2" customHeight="1" x14ac:dyDescent="0.25">
      <c r="A229" s="32" t="s">
        <v>127</v>
      </c>
      <c r="B229" s="15" t="s">
        <v>8</v>
      </c>
      <c r="C229" s="15" t="s">
        <v>106</v>
      </c>
      <c r="D229" s="15" t="s">
        <v>0</v>
      </c>
      <c r="E229" s="15" t="s">
        <v>247</v>
      </c>
      <c r="F229" s="15" t="s">
        <v>21</v>
      </c>
      <c r="G229" s="17">
        <v>730</v>
      </c>
    </row>
    <row r="230" spans="1:7" ht="31.2" x14ac:dyDescent="0.25">
      <c r="A230" s="34" t="s">
        <v>177</v>
      </c>
      <c r="B230" s="15" t="s">
        <v>8</v>
      </c>
      <c r="C230" s="15" t="s">
        <v>113</v>
      </c>
      <c r="D230" s="15"/>
      <c r="E230" s="15"/>
      <c r="F230" s="15"/>
      <c r="G230" s="17">
        <f>SUM(G231)</f>
        <v>3282.8</v>
      </c>
    </row>
    <row r="231" spans="1:7" ht="31.2" x14ac:dyDescent="0.25">
      <c r="A231" s="34" t="s">
        <v>103</v>
      </c>
      <c r="B231" s="15" t="s">
        <v>8</v>
      </c>
      <c r="C231" s="15" t="s">
        <v>113</v>
      </c>
      <c r="D231" s="15" t="s">
        <v>0</v>
      </c>
      <c r="E231" s="15"/>
      <c r="F231" s="15"/>
      <c r="G231" s="17">
        <f>SUM(G235+G232)</f>
        <v>3282.8</v>
      </c>
    </row>
    <row r="232" spans="1:7" ht="46.8" x14ac:dyDescent="0.25">
      <c r="A232" s="32" t="s">
        <v>230</v>
      </c>
      <c r="B232" s="15" t="s">
        <v>8</v>
      </c>
      <c r="C232" s="15" t="s">
        <v>113</v>
      </c>
      <c r="D232" s="15" t="s">
        <v>0</v>
      </c>
      <c r="E232" s="15" t="s">
        <v>212</v>
      </c>
      <c r="F232" s="15"/>
      <c r="G232" s="17">
        <f>G233+G234</f>
        <v>0</v>
      </c>
    </row>
    <row r="233" spans="1:7" ht="31.2" x14ac:dyDescent="0.25">
      <c r="A233" s="32" t="s">
        <v>127</v>
      </c>
      <c r="B233" s="15" t="s">
        <v>8</v>
      </c>
      <c r="C233" s="15" t="s">
        <v>113</v>
      </c>
      <c r="D233" s="15" t="s">
        <v>0</v>
      </c>
      <c r="E233" s="15" t="s">
        <v>212</v>
      </c>
      <c r="F233" s="15" t="s">
        <v>21</v>
      </c>
      <c r="G233" s="17"/>
    </row>
    <row r="234" spans="1:7" ht="31.2" x14ac:dyDescent="0.25">
      <c r="A234" s="32" t="s">
        <v>134</v>
      </c>
      <c r="B234" s="15" t="s">
        <v>8</v>
      </c>
      <c r="C234" s="15" t="s">
        <v>113</v>
      </c>
      <c r="D234" s="15" t="s">
        <v>0</v>
      </c>
      <c r="E234" s="15" t="s">
        <v>212</v>
      </c>
      <c r="F234" s="15" t="s">
        <v>123</v>
      </c>
      <c r="G234" s="17"/>
    </row>
    <row r="235" spans="1:7" ht="62.4" x14ac:dyDescent="0.25">
      <c r="A235" s="32" t="s">
        <v>225</v>
      </c>
      <c r="B235" s="15" t="s">
        <v>8</v>
      </c>
      <c r="C235" s="15" t="s">
        <v>113</v>
      </c>
      <c r="D235" s="15" t="s">
        <v>0</v>
      </c>
      <c r="E235" s="15" t="s">
        <v>226</v>
      </c>
      <c r="F235" s="15"/>
      <c r="G235" s="17">
        <f>SUM(G236:G237)</f>
        <v>3282.8</v>
      </c>
    </row>
    <row r="236" spans="1:7" s="2" customFormat="1" ht="51.6" customHeight="1" x14ac:dyDescent="0.25">
      <c r="A236" s="32" t="s">
        <v>126</v>
      </c>
      <c r="B236" s="15" t="s">
        <v>8</v>
      </c>
      <c r="C236" s="15" t="s">
        <v>113</v>
      </c>
      <c r="D236" s="15" t="s">
        <v>0</v>
      </c>
      <c r="E236" s="15" t="s">
        <v>226</v>
      </c>
      <c r="F236" s="15" t="s">
        <v>19</v>
      </c>
      <c r="G236" s="17">
        <v>48.5</v>
      </c>
    </row>
    <row r="237" spans="1:7" s="2" customFormat="1" ht="30" customHeight="1" x14ac:dyDescent="0.25">
      <c r="A237" s="33" t="s">
        <v>128</v>
      </c>
      <c r="B237" s="15" t="s">
        <v>8</v>
      </c>
      <c r="C237" s="15" t="s">
        <v>113</v>
      </c>
      <c r="D237" s="15" t="s">
        <v>0</v>
      </c>
      <c r="E237" s="15" t="s">
        <v>226</v>
      </c>
      <c r="F237" s="15" t="s">
        <v>123</v>
      </c>
      <c r="G237" s="17">
        <v>3234.3</v>
      </c>
    </row>
    <row r="238" spans="1:7" ht="34.950000000000003" customHeight="1" x14ac:dyDescent="0.25">
      <c r="A238" s="32" t="s">
        <v>269</v>
      </c>
      <c r="B238" s="15" t="s">
        <v>266</v>
      </c>
      <c r="C238" s="15"/>
      <c r="D238" s="15"/>
      <c r="E238" s="15"/>
      <c r="F238" s="15"/>
      <c r="G238" s="17">
        <f>SUM(G239)</f>
        <v>45592.6</v>
      </c>
    </row>
    <row r="239" spans="1:7" s="2" customFormat="1" ht="50.4" customHeight="1" x14ac:dyDescent="0.25">
      <c r="A239" s="32" t="s">
        <v>270</v>
      </c>
      <c r="B239" s="15" t="s">
        <v>266</v>
      </c>
      <c r="C239" s="15" t="s">
        <v>69</v>
      </c>
      <c r="D239" s="15"/>
      <c r="E239" s="15"/>
      <c r="F239" s="15"/>
      <c r="G239" s="17">
        <f>SUM(G240)</f>
        <v>45592.6</v>
      </c>
    </row>
    <row r="240" spans="1:7" s="2" customFormat="1" ht="36.6" customHeight="1" x14ac:dyDescent="0.25">
      <c r="A240" s="32" t="s">
        <v>253</v>
      </c>
      <c r="B240" s="15" t="s">
        <v>266</v>
      </c>
      <c r="C240" s="15" t="s">
        <v>69</v>
      </c>
      <c r="D240" s="15" t="s">
        <v>0</v>
      </c>
      <c r="E240" s="15"/>
      <c r="F240" s="15"/>
      <c r="G240" s="17">
        <f>SUM(G241+G245+G247+G249+G251)</f>
        <v>45592.6</v>
      </c>
    </row>
    <row r="241" spans="1:7" s="2" customFormat="1" ht="21" customHeight="1" x14ac:dyDescent="0.25">
      <c r="A241" s="32" t="s">
        <v>17</v>
      </c>
      <c r="B241" s="15" t="s">
        <v>266</v>
      </c>
      <c r="C241" s="15" t="s">
        <v>69</v>
      </c>
      <c r="D241" s="15" t="s">
        <v>0</v>
      </c>
      <c r="E241" s="15" t="s">
        <v>50</v>
      </c>
      <c r="F241" s="15"/>
      <c r="G241" s="17">
        <f>SUM(G242:G244)</f>
        <v>4191.8999999999996</v>
      </c>
    </row>
    <row r="242" spans="1:7" s="2" customFormat="1" ht="31.2" x14ac:dyDescent="0.25">
      <c r="A242" s="32" t="s">
        <v>18</v>
      </c>
      <c r="B242" s="15" t="s">
        <v>266</v>
      </c>
      <c r="C242" s="15" t="s">
        <v>69</v>
      </c>
      <c r="D242" s="15" t="s">
        <v>0</v>
      </c>
      <c r="E242" s="15" t="s">
        <v>50</v>
      </c>
      <c r="F242" s="15" t="s">
        <v>19</v>
      </c>
      <c r="G242" s="17">
        <v>4048</v>
      </c>
    </row>
    <row r="243" spans="1:7" s="2" customFormat="1" ht="36" customHeight="1" x14ac:dyDescent="0.25">
      <c r="A243" s="32" t="s">
        <v>127</v>
      </c>
      <c r="B243" s="15" t="s">
        <v>266</v>
      </c>
      <c r="C243" s="15" t="s">
        <v>69</v>
      </c>
      <c r="D243" s="15" t="s">
        <v>0</v>
      </c>
      <c r="E243" s="15" t="s">
        <v>50</v>
      </c>
      <c r="F243" s="15" t="s">
        <v>21</v>
      </c>
      <c r="G243" s="17">
        <v>135.9</v>
      </c>
    </row>
    <row r="244" spans="1:7" s="2" customFormat="1" x14ac:dyDescent="0.25">
      <c r="A244" s="32" t="s">
        <v>23</v>
      </c>
      <c r="B244" s="15" t="s">
        <v>266</v>
      </c>
      <c r="C244" s="15" t="s">
        <v>69</v>
      </c>
      <c r="D244" s="15" t="s">
        <v>0</v>
      </c>
      <c r="E244" s="15" t="s">
        <v>50</v>
      </c>
      <c r="F244" s="15" t="s">
        <v>24</v>
      </c>
      <c r="G244" s="17">
        <v>8</v>
      </c>
    </row>
    <row r="245" spans="1:7" s="2" customFormat="1" ht="46.8" x14ac:dyDescent="0.25">
      <c r="A245" s="32" t="s">
        <v>36</v>
      </c>
      <c r="B245" s="15" t="s">
        <v>266</v>
      </c>
      <c r="C245" s="15" t="s">
        <v>69</v>
      </c>
      <c r="D245" s="15" t="s">
        <v>0</v>
      </c>
      <c r="E245" s="15" t="s">
        <v>64</v>
      </c>
      <c r="F245" s="15"/>
      <c r="G245" s="17">
        <f>SUM(G246)</f>
        <v>41243</v>
      </c>
    </row>
    <row r="246" spans="1:7" s="2" customFormat="1" ht="34.950000000000003" customHeight="1" x14ac:dyDescent="0.25">
      <c r="A246" s="32" t="s">
        <v>134</v>
      </c>
      <c r="B246" s="15" t="s">
        <v>266</v>
      </c>
      <c r="C246" s="15" t="s">
        <v>69</v>
      </c>
      <c r="D246" s="15" t="s">
        <v>0</v>
      </c>
      <c r="E246" s="15" t="s">
        <v>64</v>
      </c>
      <c r="F246" s="15" t="s">
        <v>123</v>
      </c>
      <c r="G246" s="17">
        <v>41243</v>
      </c>
    </row>
    <row r="247" spans="1:7" s="2" customFormat="1" x14ac:dyDescent="0.25">
      <c r="A247" s="32" t="s">
        <v>232</v>
      </c>
      <c r="B247" s="15" t="s">
        <v>266</v>
      </c>
      <c r="C247" s="15" t="s">
        <v>69</v>
      </c>
      <c r="D247" s="15" t="s">
        <v>0</v>
      </c>
      <c r="E247" s="15" t="s">
        <v>233</v>
      </c>
      <c r="F247" s="15"/>
      <c r="G247" s="17">
        <f>SUM(G248)</f>
        <v>16.600000000000001</v>
      </c>
    </row>
    <row r="248" spans="1:7" s="2" customFormat="1" ht="34.200000000000003" customHeight="1" x14ac:dyDescent="0.25">
      <c r="A248" s="32" t="s">
        <v>127</v>
      </c>
      <c r="B248" s="15" t="s">
        <v>266</v>
      </c>
      <c r="C248" s="15" t="s">
        <v>69</v>
      </c>
      <c r="D248" s="15" t="s">
        <v>0</v>
      </c>
      <c r="E248" s="15" t="s">
        <v>233</v>
      </c>
      <c r="F248" s="15" t="s">
        <v>21</v>
      </c>
      <c r="G248" s="17">
        <v>16.600000000000001</v>
      </c>
    </row>
    <row r="249" spans="1:7" s="2" customFormat="1" ht="19.2" customHeight="1" x14ac:dyDescent="0.25">
      <c r="A249" s="32" t="s">
        <v>238</v>
      </c>
      <c r="B249" s="15" t="s">
        <v>266</v>
      </c>
      <c r="C249" s="15" t="s">
        <v>69</v>
      </c>
      <c r="D249" s="15" t="s">
        <v>0</v>
      </c>
      <c r="E249" s="15" t="s">
        <v>239</v>
      </c>
      <c r="F249" s="15"/>
      <c r="G249" s="17">
        <f>SUM(G250)</f>
        <v>25.1</v>
      </c>
    </row>
    <row r="250" spans="1:7" s="2" customFormat="1" ht="37.200000000000003" customHeight="1" x14ac:dyDescent="0.25">
      <c r="A250" s="32" t="s">
        <v>127</v>
      </c>
      <c r="B250" s="15" t="s">
        <v>266</v>
      </c>
      <c r="C250" s="15" t="s">
        <v>69</v>
      </c>
      <c r="D250" s="15" t="s">
        <v>0</v>
      </c>
      <c r="E250" s="15" t="s">
        <v>239</v>
      </c>
      <c r="F250" s="15" t="s">
        <v>21</v>
      </c>
      <c r="G250" s="17">
        <v>25.1</v>
      </c>
    </row>
    <row r="251" spans="1:7" s="2" customFormat="1" ht="31.2" x14ac:dyDescent="0.25">
      <c r="A251" s="32" t="s">
        <v>236</v>
      </c>
      <c r="B251" s="15" t="s">
        <v>266</v>
      </c>
      <c r="C251" s="15" t="s">
        <v>69</v>
      </c>
      <c r="D251" s="15" t="s">
        <v>0</v>
      </c>
      <c r="E251" s="15" t="s">
        <v>237</v>
      </c>
      <c r="F251" s="15"/>
      <c r="G251" s="17">
        <f>SUM(G252)</f>
        <v>116</v>
      </c>
    </row>
    <row r="252" spans="1:7" s="2" customFormat="1" ht="31.2" x14ac:dyDescent="0.25">
      <c r="A252" s="32" t="s">
        <v>127</v>
      </c>
      <c r="B252" s="15" t="s">
        <v>266</v>
      </c>
      <c r="C252" s="15" t="s">
        <v>69</v>
      </c>
      <c r="D252" s="15" t="s">
        <v>0</v>
      </c>
      <c r="E252" s="15" t="s">
        <v>237</v>
      </c>
      <c r="F252" s="15" t="s">
        <v>21</v>
      </c>
      <c r="G252" s="17">
        <v>116</v>
      </c>
    </row>
    <row r="253" spans="1:7" s="2" customFormat="1" ht="31.2" x14ac:dyDescent="0.25">
      <c r="A253" s="31" t="s">
        <v>178</v>
      </c>
      <c r="B253" s="15" t="s">
        <v>16</v>
      </c>
      <c r="C253" s="15"/>
      <c r="D253" s="15"/>
      <c r="E253" s="15"/>
      <c r="F253" s="16"/>
      <c r="G253" s="17">
        <f>SUM(G254+G284+G294+G311)</f>
        <v>104169.8</v>
      </c>
    </row>
    <row r="254" spans="1:7" s="2" customFormat="1" ht="31.2" x14ac:dyDescent="0.25">
      <c r="A254" s="31" t="s">
        <v>179</v>
      </c>
      <c r="B254" s="15" t="s">
        <v>16</v>
      </c>
      <c r="C254" s="15" t="s">
        <v>69</v>
      </c>
      <c r="D254" s="15"/>
      <c r="E254" s="15"/>
      <c r="F254" s="16"/>
      <c r="G254" s="17">
        <f>SUM(G255+G273)</f>
        <v>52814</v>
      </c>
    </row>
    <row r="255" spans="1:7" s="2" customFormat="1" ht="31.2" x14ac:dyDescent="0.25">
      <c r="A255" s="34" t="s">
        <v>114</v>
      </c>
      <c r="B255" s="15" t="s">
        <v>16</v>
      </c>
      <c r="C255" s="15" t="s">
        <v>69</v>
      </c>
      <c r="D255" s="15" t="s">
        <v>0</v>
      </c>
      <c r="E255" s="15"/>
      <c r="F255" s="16"/>
      <c r="G255" s="17">
        <f>SUM(G260+G264+G268+G256+G270)</f>
        <v>48435.3</v>
      </c>
    </row>
    <row r="256" spans="1:7" s="2" customFormat="1" ht="46.8" x14ac:dyDescent="0.25">
      <c r="A256" s="34" t="s">
        <v>36</v>
      </c>
      <c r="B256" s="15" t="s">
        <v>16</v>
      </c>
      <c r="C256" s="15" t="s">
        <v>69</v>
      </c>
      <c r="D256" s="15" t="s">
        <v>0</v>
      </c>
      <c r="E256" s="15" t="s">
        <v>64</v>
      </c>
      <c r="F256" s="16"/>
      <c r="G256" s="17">
        <f>SUM(G257:G259)</f>
        <v>9751.6</v>
      </c>
    </row>
    <row r="257" spans="1:7" s="2" customFormat="1" ht="31.2" x14ac:dyDescent="0.25">
      <c r="A257" s="32" t="s">
        <v>18</v>
      </c>
      <c r="B257" s="15" t="s">
        <v>16</v>
      </c>
      <c r="C257" s="15" t="s">
        <v>69</v>
      </c>
      <c r="D257" s="15" t="s">
        <v>0</v>
      </c>
      <c r="E257" s="15" t="s">
        <v>64</v>
      </c>
      <c r="F257" s="16" t="s">
        <v>19</v>
      </c>
      <c r="G257" s="17">
        <v>7508.3</v>
      </c>
    </row>
    <row r="258" spans="1:7" s="2" customFormat="1" ht="31.2" x14ac:dyDescent="0.25">
      <c r="A258" s="32" t="s">
        <v>127</v>
      </c>
      <c r="B258" s="15" t="s">
        <v>16</v>
      </c>
      <c r="C258" s="15" t="s">
        <v>69</v>
      </c>
      <c r="D258" s="15" t="s">
        <v>0</v>
      </c>
      <c r="E258" s="15" t="s">
        <v>64</v>
      </c>
      <c r="F258" s="16" t="s">
        <v>21</v>
      </c>
      <c r="G258" s="17">
        <v>2183.6999999999998</v>
      </c>
    </row>
    <row r="259" spans="1:7" s="2" customFormat="1" x14ac:dyDescent="0.25">
      <c r="A259" s="32" t="s">
        <v>23</v>
      </c>
      <c r="B259" s="15" t="s">
        <v>16</v>
      </c>
      <c r="C259" s="15" t="s">
        <v>69</v>
      </c>
      <c r="D259" s="15" t="s">
        <v>0</v>
      </c>
      <c r="E259" s="15" t="s">
        <v>64</v>
      </c>
      <c r="F259" s="16" t="s">
        <v>24</v>
      </c>
      <c r="G259" s="17">
        <v>59.6</v>
      </c>
    </row>
    <row r="260" spans="1:7" s="2" customFormat="1" ht="60.75" customHeight="1" x14ac:dyDescent="0.25">
      <c r="A260" s="34" t="s">
        <v>44</v>
      </c>
      <c r="B260" s="15" t="s">
        <v>16</v>
      </c>
      <c r="C260" s="15" t="s">
        <v>69</v>
      </c>
      <c r="D260" s="15" t="s">
        <v>0</v>
      </c>
      <c r="E260" s="15" t="s">
        <v>88</v>
      </c>
      <c r="F260" s="16"/>
      <c r="G260" s="17">
        <f>SUM(G261:G263)</f>
        <v>21352</v>
      </c>
    </row>
    <row r="261" spans="1:7" s="2" customFormat="1" ht="31.2" x14ac:dyDescent="0.25">
      <c r="A261" s="32" t="s">
        <v>18</v>
      </c>
      <c r="B261" s="15" t="s">
        <v>16</v>
      </c>
      <c r="C261" s="15" t="s">
        <v>69</v>
      </c>
      <c r="D261" s="15" t="s">
        <v>0</v>
      </c>
      <c r="E261" s="15" t="s">
        <v>88</v>
      </c>
      <c r="F261" s="16" t="s">
        <v>19</v>
      </c>
      <c r="G261" s="17">
        <v>17103.5</v>
      </c>
    </row>
    <row r="262" spans="1:7" s="2" customFormat="1" ht="31.2" x14ac:dyDescent="0.25">
      <c r="A262" s="32" t="s">
        <v>127</v>
      </c>
      <c r="B262" s="15" t="s">
        <v>16</v>
      </c>
      <c r="C262" s="15" t="s">
        <v>69</v>
      </c>
      <c r="D262" s="15" t="s">
        <v>0</v>
      </c>
      <c r="E262" s="15" t="s">
        <v>88</v>
      </c>
      <c r="F262" s="16" t="s">
        <v>21</v>
      </c>
      <c r="G262" s="17">
        <v>4112.6000000000004</v>
      </c>
    </row>
    <row r="263" spans="1:7" s="2" customFormat="1" x14ac:dyDescent="0.25">
      <c r="A263" s="32" t="s">
        <v>23</v>
      </c>
      <c r="B263" s="15" t="s">
        <v>16</v>
      </c>
      <c r="C263" s="15" t="s">
        <v>69</v>
      </c>
      <c r="D263" s="15" t="s">
        <v>0</v>
      </c>
      <c r="E263" s="15" t="s">
        <v>88</v>
      </c>
      <c r="F263" s="16" t="s">
        <v>24</v>
      </c>
      <c r="G263" s="17">
        <v>135.9</v>
      </c>
    </row>
    <row r="264" spans="1:7" s="2" customFormat="1" ht="60.6" customHeight="1" x14ac:dyDescent="0.25">
      <c r="A264" s="34" t="s">
        <v>43</v>
      </c>
      <c r="B264" s="15" t="s">
        <v>16</v>
      </c>
      <c r="C264" s="15" t="s">
        <v>69</v>
      </c>
      <c r="D264" s="15" t="s">
        <v>0</v>
      </c>
      <c r="E264" s="15" t="s">
        <v>89</v>
      </c>
      <c r="F264" s="16"/>
      <c r="G264" s="17">
        <f>SUM(G265:G267)</f>
        <v>7102.9</v>
      </c>
    </row>
    <row r="265" spans="1:7" s="2" customFormat="1" ht="31.2" x14ac:dyDescent="0.25">
      <c r="A265" s="32" t="s">
        <v>18</v>
      </c>
      <c r="B265" s="15" t="s">
        <v>16</v>
      </c>
      <c r="C265" s="15" t="s">
        <v>69</v>
      </c>
      <c r="D265" s="15" t="s">
        <v>0</v>
      </c>
      <c r="E265" s="15" t="s">
        <v>89</v>
      </c>
      <c r="F265" s="16" t="s">
        <v>19</v>
      </c>
      <c r="G265" s="17">
        <v>5922</v>
      </c>
    </row>
    <row r="266" spans="1:7" s="2" customFormat="1" ht="31.2" x14ac:dyDescent="0.25">
      <c r="A266" s="32" t="s">
        <v>127</v>
      </c>
      <c r="B266" s="15" t="s">
        <v>16</v>
      </c>
      <c r="C266" s="15" t="s">
        <v>69</v>
      </c>
      <c r="D266" s="15" t="s">
        <v>0</v>
      </c>
      <c r="E266" s="15" t="s">
        <v>89</v>
      </c>
      <c r="F266" s="16" t="s">
        <v>21</v>
      </c>
      <c r="G266" s="17">
        <v>1046.7</v>
      </c>
    </row>
    <row r="267" spans="1:7" s="2" customFormat="1" x14ac:dyDescent="0.25">
      <c r="A267" s="32" t="s">
        <v>23</v>
      </c>
      <c r="B267" s="15" t="s">
        <v>16</v>
      </c>
      <c r="C267" s="15" t="s">
        <v>69</v>
      </c>
      <c r="D267" s="15" t="s">
        <v>0</v>
      </c>
      <c r="E267" s="15" t="s">
        <v>89</v>
      </c>
      <c r="F267" s="16" t="s">
        <v>24</v>
      </c>
      <c r="G267" s="17">
        <v>134.19999999999999</v>
      </c>
    </row>
    <row r="268" spans="1:7" s="2" customFormat="1" ht="49.95" customHeight="1" x14ac:dyDescent="0.25">
      <c r="A268" s="34" t="s">
        <v>254</v>
      </c>
      <c r="B268" s="15" t="s">
        <v>16</v>
      </c>
      <c r="C268" s="15" t="s">
        <v>69</v>
      </c>
      <c r="D268" s="15" t="s">
        <v>0</v>
      </c>
      <c r="E268" s="15" t="s">
        <v>90</v>
      </c>
      <c r="F268" s="16"/>
      <c r="G268" s="17">
        <f>SUM(G269:G269)</f>
        <v>1283.0999999999999</v>
      </c>
    </row>
    <row r="269" spans="1:7" s="2" customFormat="1" ht="32.4" customHeight="1" x14ac:dyDescent="0.25">
      <c r="A269" s="32" t="s">
        <v>127</v>
      </c>
      <c r="B269" s="15" t="s">
        <v>16</v>
      </c>
      <c r="C269" s="15" t="s">
        <v>69</v>
      </c>
      <c r="D269" s="15" t="s">
        <v>0</v>
      </c>
      <c r="E269" s="15" t="s">
        <v>90</v>
      </c>
      <c r="F269" s="16" t="s">
        <v>21</v>
      </c>
      <c r="G269" s="17">
        <v>1283.0999999999999</v>
      </c>
    </row>
    <row r="270" spans="1:7" s="2" customFormat="1" ht="64.5" customHeight="1" x14ac:dyDescent="0.3">
      <c r="A270" s="43" t="s">
        <v>263</v>
      </c>
      <c r="B270" s="15" t="s">
        <v>16</v>
      </c>
      <c r="C270" s="15" t="s">
        <v>69</v>
      </c>
      <c r="D270" s="15" t="s">
        <v>0</v>
      </c>
      <c r="E270" s="15" t="s">
        <v>139</v>
      </c>
      <c r="F270" s="16"/>
      <c r="G270" s="17">
        <f>G271+G272</f>
        <v>8945.7000000000007</v>
      </c>
    </row>
    <row r="271" spans="1:7" s="2" customFormat="1" ht="30.6" customHeight="1" x14ac:dyDescent="0.25">
      <c r="A271" s="32" t="s">
        <v>127</v>
      </c>
      <c r="B271" s="15" t="s">
        <v>16</v>
      </c>
      <c r="C271" s="15" t="s">
        <v>69</v>
      </c>
      <c r="D271" s="15" t="s">
        <v>0</v>
      </c>
      <c r="E271" s="15" t="s">
        <v>139</v>
      </c>
      <c r="F271" s="16" t="s">
        <v>21</v>
      </c>
      <c r="G271" s="17">
        <v>4918.8999999999996</v>
      </c>
    </row>
    <row r="272" spans="1:7" s="2" customFormat="1" ht="16.2" customHeight="1" x14ac:dyDescent="0.25">
      <c r="A272" s="32" t="s">
        <v>9</v>
      </c>
      <c r="B272" s="15" t="s">
        <v>16</v>
      </c>
      <c r="C272" s="15" t="s">
        <v>69</v>
      </c>
      <c r="D272" s="15" t="s">
        <v>0</v>
      </c>
      <c r="E272" s="15" t="s">
        <v>139</v>
      </c>
      <c r="F272" s="16" t="s">
        <v>28</v>
      </c>
      <c r="G272" s="17">
        <v>4026.8</v>
      </c>
    </row>
    <row r="273" spans="1:7" s="2" customFormat="1" ht="31.2" x14ac:dyDescent="0.25">
      <c r="A273" s="31" t="s">
        <v>91</v>
      </c>
      <c r="B273" s="15" t="s">
        <v>16</v>
      </c>
      <c r="C273" s="15" t="s">
        <v>69</v>
      </c>
      <c r="D273" s="15" t="s">
        <v>1</v>
      </c>
      <c r="E273" s="15"/>
      <c r="F273" s="16"/>
      <c r="G273" s="17">
        <f>SUM(G274+G278+G282+G280)</f>
        <v>4378.7</v>
      </c>
    </row>
    <row r="274" spans="1:7" s="2" customFormat="1" x14ac:dyDescent="0.25">
      <c r="A274" s="31" t="s">
        <v>32</v>
      </c>
      <c r="B274" s="15" t="s">
        <v>16</v>
      </c>
      <c r="C274" s="15" t="s">
        <v>69</v>
      </c>
      <c r="D274" s="15" t="s">
        <v>1</v>
      </c>
      <c r="E274" s="15" t="s">
        <v>50</v>
      </c>
      <c r="F274" s="16"/>
      <c r="G274" s="17">
        <f>SUM(G275:G277)</f>
        <v>4226.8999999999996</v>
      </c>
    </row>
    <row r="275" spans="1:7" s="2" customFormat="1" ht="31.2" x14ac:dyDescent="0.25">
      <c r="A275" s="32" t="s">
        <v>18</v>
      </c>
      <c r="B275" s="15" t="s">
        <v>16</v>
      </c>
      <c r="C275" s="15" t="s">
        <v>69</v>
      </c>
      <c r="D275" s="15" t="s">
        <v>1</v>
      </c>
      <c r="E275" s="15" t="s">
        <v>50</v>
      </c>
      <c r="F275" s="16" t="s">
        <v>19</v>
      </c>
      <c r="G275" s="17">
        <v>4064.1</v>
      </c>
    </row>
    <row r="276" spans="1:7" s="2" customFormat="1" ht="36.6" customHeight="1" x14ac:dyDescent="0.25">
      <c r="A276" s="32" t="s">
        <v>127</v>
      </c>
      <c r="B276" s="15" t="s">
        <v>16</v>
      </c>
      <c r="C276" s="15" t="s">
        <v>69</v>
      </c>
      <c r="D276" s="15" t="s">
        <v>1</v>
      </c>
      <c r="E276" s="15" t="s">
        <v>50</v>
      </c>
      <c r="F276" s="16" t="s">
        <v>21</v>
      </c>
      <c r="G276" s="17">
        <v>162.80000000000001</v>
      </c>
    </row>
    <row r="277" spans="1:7" s="2" customFormat="1" ht="24" customHeight="1" x14ac:dyDescent="0.25">
      <c r="A277" s="32" t="s">
        <v>23</v>
      </c>
      <c r="B277" s="15" t="s">
        <v>16</v>
      </c>
      <c r="C277" s="15" t="s">
        <v>69</v>
      </c>
      <c r="D277" s="15" t="s">
        <v>1</v>
      </c>
      <c r="E277" s="15" t="s">
        <v>50</v>
      </c>
      <c r="F277" s="16" t="s">
        <v>24</v>
      </c>
      <c r="G277" s="17"/>
    </row>
    <row r="278" spans="1:7" s="2" customFormat="1" x14ac:dyDescent="0.25">
      <c r="A278" s="32" t="s">
        <v>232</v>
      </c>
      <c r="B278" s="15" t="s">
        <v>16</v>
      </c>
      <c r="C278" s="27">
        <v>1</v>
      </c>
      <c r="D278" s="15" t="s">
        <v>1</v>
      </c>
      <c r="E278" s="15" t="s">
        <v>233</v>
      </c>
      <c r="F278" s="15"/>
      <c r="G278" s="17">
        <f>SUM(G279)</f>
        <v>16.3</v>
      </c>
    </row>
    <row r="279" spans="1:7" s="2" customFormat="1" ht="33.6" customHeight="1" x14ac:dyDescent="0.25">
      <c r="A279" s="32" t="s">
        <v>127</v>
      </c>
      <c r="B279" s="15" t="s">
        <v>16</v>
      </c>
      <c r="C279" s="27">
        <v>1</v>
      </c>
      <c r="D279" s="15" t="s">
        <v>1</v>
      </c>
      <c r="E279" s="15" t="s">
        <v>233</v>
      </c>
      <c r="F279" s="15" t="s">
        <v>21</v>
      </c>
      <c r="G279" s="17">
        <v>16.3</v>
      </c>
    </row>
    <row r="280" spans="1:7" s="2" customFormat="1" ht="22.2" customHeight="1" x14ac:dyDescent="0.25">
      <c r="A280" s="32" t="s">
        <v>238</v>
      </c>
      <c r="B280" s="15" t="s">
        <v>16</v>
      </c>
      <c r="C280" s="15" t="s">
        <v>69</v>
      </c>
      <c r="D280" s="15" t="s">
        <v>1</v>
      </c>
      <c r="E280" s="15" t="s">
        <v>239</v>
      </c>
      <c r="F280" s="16"/>
      <c r="G280" s="17">
        <f>SUM(G281)</f>
        <v>20.9</v>
      </c>
    </row>
    <row r="281" spans="1:7" s="2" customFormat="1" ht="30.9" customHeight="1" x14ac:dyDescent="0.25">
      <c r="A281" s="32" t="s">
        <v>127</v>
      </c>
      <c r="B281" s="15" t="s">
        <v>16</v>
      </c>
      <c r="C281" s="15" t="s">
        <v>69</v>
      </c>
      <c r="D281" s="15" t="s">
        <v>1</v>
      </c>
      <c r="E281" s="15" t="s">
        <v>239</v>
      </c>
      <c r="F281" s="16" t="s">
        <v>21</v>
      </c>
      <c r="G281" s="17">
        <v>20.9</v>
      </c>
    </row>
    <row r="282" spans="1:7" s="2" customFormat="1" ht="30.9" customHeight="1" x14ac:dyDescent="0.25">
      <c r="A282" s="41" t="s">
        <v>236</v>
      </c>
      <c r="B282" s="15" t="s">
        <v>16</v>
      </c>
      <c r="C282" s="15" t="s">
        <v>69</v>
      </c>
      <c r="D282" s="15" t="s">
        <v>1</v>
      </c>
      <c r="E282" s="15" t="s">
        <v>237</v>
      </c>
      <c r="F282" s="15"/>
      <c r="G282" s="17">
        <f>SUM(G283)</f>
        <v>114.6</v>
      </c>
    </row>
    <row r="283" spans="1:7" s="2" customFormat="1" ht="32.4" customHeight="1" x14ac:dyDescent="0.25">
      <c r="A283" s="32" t="s">
        <v>127</v>
      </c>
      <c r="B283" s="15" t="s">
        <v>16</v>
      </c>
      <c r="C283" s="15" t="s">
        <v>69</v>
      </c>
      <c r="D283" s="15" t="s">
        <v>1</v>
      </c>
      <c r="E283" s="15" t="s">
        <v>237</v>
      </c>
      <c r="F283" s="15" t="s">
        <v>21</v>
      </c>
      <c r="G283" s="17">
        <v>114.6</v>
      </c>
    </row>
    <row r="284" spans="1:7" s="2" customFormat="1" ht="19.95" customHeight="1" x14ac:dyDescent="0.25">
      <c r="A284" s="34" t="s">
        <v>180</v>
      </c>
      <c r="B284" s="15" t="s">
        <v>16</v>
      </c>
      <c r="C284" s="15" t="s">
        <v>106</v>
      </c>
      <c r="D284" s="15"/>
      <c r="E284" s="15"/>
      <c r="F284" s="16"/>
      <c r="G284" s="17">
        <f>SUM(G285)</f>
        <v>8076.2</v>
      </c>
    </row>
    <row r="285" spans="1:7" s="2" customFormat="1" ht="48" customHeight="1" x14ac:dyDescent="0.25">
      <c r="A285" s="34" t="s">
        <v>92</v>
      </c>
      <c r="B285" s="15" t="s">
        <v>16</v>
      </c>
      <c r="C285" s="15" t="s">
        <v>106</v>
      </c>
      <c r="D285" s="15" t="s">
        <v>0</v>
      </c>
      <c r="E285" s="15"/>
      <c r="F285" s="16"/>
      <c r="G285" s="17">
        <f>SUM(G286+G290)</f>
        <v>8076.2</v>
      </c>
    </row>
    <row r="286" spans="1:7" s="2" customFormat="1" ht="49.5" customHeight="1" x14ac:dyDescent="0.25">
      <c r="A286" s="34" t="s">
        <v>36</v>
      </c>
      <c r="B286" s="15" t="s">
        <v>16</v>
      </c>
      <c r="C286" s="15" t="s">
        <v>106</v>
      </c>
      <c r="D286" s="15" t="s">
        <v>0</v>
      </c>
      <c r="E286" s="15" t="s">
        <v>64</v>
      </c>
      <c r="F286" s="16"/>
      <c r="G286" s="17">
        <f>SUM(G287:G289)</f>
        <v>7332.2</v>
      </c>
    </row>
    <row r="287" spans="1:7" s="2" customFormat="1" ht="40.200000000000003" customHeight="1" x14ac:dyDescent="0.25">
      <c r="A287" s="32" t="s">
        <v>18</v>
      </c>
      <c r="B287" s="15" t="s">
        <v>16</v>
      </c>
      <c r="C287" s="15" t="s">
        <v>106</v>
      </c>
      <c r="D287" s="15" t="s">
        <v>0</v>
      </c>
      <c r="E287" s="15" t="s">
        <v>64</v>
      </c>
      <c r="F287" s="16" t="s">
        <v>19</v>
      </c>
      <c r="G287" s="17">
        <v>6579.1</v>
      </c>
    </row>
    <row r="288" spans="1:7" s="2" customFormat="1" ht="35.4" customHeight="1" x14ac:dyDescent="0.25">
      <c r="A288" s="32" t="s">
        <v>127</v>
      </c>
      <c r="B288" s="15" t="s">
        <v>16</v>
      </c>
      <c r="C288" s="15" t="s">
        <v>106</v>
      </c>
      <c r="D288" s="15" t="s">
        <v>0</v>
      </c>
      <c r="E288" s="15" t="s">
        <v>64</v>
      </c>
      <c r="F288" s="16" t="s">
        <v>21</v>
      </c>
      <c r="G288" s="17">
        <v>741.9</v>
      </c>
    </row>
    <row r="289" spans="1:7" s="2" customFormat="1" ht="16.5" customHeight="1" x14ac:dyDescent="0.25">
      <c r="A289" s="32" t="s">
        <v>23</v>
      </c>
      <c r="B289" s="15" t="s">
        <v>16</v>
      </c>
      <c r="C289" s="15" t="s">
        <v>106</v>
      </c>
      <c r="D289" s="15" t="s">
        <v>0</v>
      </c>
      <c r="E289" s="15" t="s">
        <v>64</v>
      </c>
      <c r="F289" s="16" t="s">
        <v>24</v>
      </c>
      <c r="G289" s="17">
        <v>11.2</v>
      </c>
    </row>
    <row r="290" spans="1:7" s="2" customFormat="1" ht="49.95" customHeight="1" x14ac:dyDescent="0.25">
      <c r="A290" s="32" t="s">
        <v>146</v>
      </c>
      <c r="B290" s="15" t="s">
        <v>16</v>
      </c>
      <c r="C290" s="15" t="s">
        <v>106</v>
      </c>
      <c r="D290" s="15" t="s">
        <v>0</v>
      </c>
      <c r="E290" s="15" t="s">
        <v>147</v>
      </c>
      <c r="F290" s="16"/>
      <c r="G290" s="17">
        <f>SUM(G291:G293)</f>
        <v>744</v>
      </c>
    </row>
    <row r="291" spans="1:7" s="2" customFormat="1" ht="37.200000000000003" customHeight="1" x14ac:dyDescent="0.25">
      <c r="A291" s="32" t="s">
        <v>18</v>
      </c>
      <c r="B291" s="15" t="s">
        <v>16</v>
      </c>
      <c r="C291" s="15" t="s">
        <v>106</v>
      </c>
      <c r="D291" s="15" t="s">
        <v>0</v>
      </c>
      <c r="E291" s="15" t="s">
        <v>147</v>
      </c>
      <c r="F291" s="16" t="s">
        <v>19</v>
      </c>
      <c r="G291" s="17">
        <v>667.6</v>
      </c>
    </row>
    <row r="292" spans="1:7" s="2" customFormat="1" ht="31.5" customHeight="1" x14ac:dyDescent="0.25">
      <c r="A292" s="32" t="s">
        <v>127</v>
      </c>
      <c r="B292" s="15" t="s">
        <v>16</v>
      </c>
      <c r="C292" s="15" t="s">
        <v>106</v>
      </c>
      <c r="D292" s="15" t="s">
        <v>0</v>
      </c>
      <c r="E292" s="15" t="s">
        <v>147</v>
      </c>
      <c r="F292" s="16" t="s">
        <v>21</v>
      </c>
      <c r="G292" s="17">
        <v>75.3</v>
      </c>
    </row>
    <row r="293" spans="1:7" s="2" customFormat="1" x14ac:dyDescent="0.25">
      <c r="A293" s="32" t="s">
        <v>23</v>
      </c>
      <c r="B293" s="15" t="s">
        <v>16</v>
      </c>
      <c r="C293" s="15" t="s">
        <v>106</v>
      </c>
      <c r="D293" s="15" t="s">
        <v>0</v>
      </c>
      <c r="E293" s="15" t="s">
        <v>147</v>
      </c>
      <c r="F293" s="16" t="s">
        <v>24</v>
      </c>
      <c r="G293" s="17">
        <v>1.1000000000000001</v>
      </c>
    </row>
    <row r="294" spans="1:7" s="2" customFormat="1" ht="17.25" customHeight="1" x14ac:dyDescent="0.25">
      <c r="A294" s="34" t="s">
        <v>181</v>
      </c>
      <c r="B294" s="15" t="s">
        <v>16</v>
      </c>
      <c r="C294" s="15" t="s">
        <v>113</v>
      </c>
      <c r="D294" s="15"/>
      <c r="E294" s="15"/>
      <c r="F294" s="16"/>
      <c r="G294" s="17">
        <f>SUM(G295)</f>
        <v>22602.600000000002</v>
      </c>
    </row>
    <row r="295" spans="1:7" s="2" customFormat="1" ht="84" customHeight="1" x14ac:dyDescent="0.25">
      <c r="A295" s="44" t="s">
        <v>93</v>
      </c>
      <c r="B295" s="15" t="s">
        <v>16</v>
      </c>
      <c r="C295" s="15" t="s">
        <v>113</v>
      </c>
      <c r="D295" s="15" t="s">
        <v>0</v>
      </c>
      <c r="E295" s="15"/>
      <c r="F295" s="16"/>
      <c r="G295" s="17">
        <f>SUM(G296+G300+G304+G308)</f>
        <v>22602.600000000002</v>
      </c>
    </row>
    <row r="296" spans="1:7" s="2" customFormat="1" ht="49.95" customHeight="1" x14ac:dyDescent="0.25">
      <c r="A296" s="34" t="s">
        <v>36</v>
      </c>
      <c r="B296" s="15" t="s">
        <v>16</v>
      </c>
      <c r="C296" s="15" t="s">
        <v>113</v>
      </c>
      <c r="D296" s="15" t="s">
        <v>0</v>
      </c>
      <c r="E296" s="15" t="s">
        <v>64</v>
      </c>
      <c r="F296" s="16"/>
      <c r="G296" s="17">
        <f>SUM(G297:G299)</f>
        <v>11866.9</v>
      </c>
    </row>
    <row r="297" spans="1:7" s="2" customFormat="1" ht="36" customHeight="1" x14ac:dyDescent="0.25">
      <c r="A297" s="32" t="s">
        <v>18</v>
      </c>
      <c r="B297" s="15" t="s">
        <v>16</v>
      </c>
      <c r="C297" s="15" t="s">
        <v>113</v>
      </c>
      <c r="D297" s="15" t="s">
        <v>0</v>
      </c>
      <c r="E297" s="15" t="s">
        <v>64</v>
      </c>
      <c r="F297" s="16" t="s">
        <v>19</v>
      </c>
      <c r="G297" s="17">
        <v>9973.4</v>
      </c>
    </row>
    <row r="298" spans="1:7" s="2" customFormat="1" ht="30.75" customHeight="1" x14ac:dyDescent="0.25">
      <c r="A298" s="32" t="s">
        <v>127</v>
      </c>
      <c r="B298" s="15" t="s">
        <v>16</v>
      </c>
      <c r="C298" s="15" t="s">
        <v>113</v>
      </c>
      <c r="D298" s="15" t="s">
        <v>0</v>
      </c>
      <c r="E298" s="15" t="s">
        <v>64</v>
      </c>
      <c r="F298" s="16" t="s">
        <v>21</v>
      </c>
      <c r="G298" s="17">
        <v>1875.8</v>
      </c>
    </row>
    <row r="299" spans="1:7" s="2" customFormat="1" ht="19.95" customHeight="1" x14ac:dyDescent="0.25">
      <c r="A299" s="32" t="s">
        <v>23</v>
      </c>
      <c r="B299" s="15" t="s">
        <v>16</v>
      </c>
      <c r="C299" s="15" t="s">
        <v>113</v>
      </c>
      <c r="D299" s="15" t="s">
        <v>0</v>
      </c>
      <c r="E299" s="15" t="s">
        <v>64</v>
      </c>
      <c r="F299" s="16" t="s">
        <v>24</v>
      </c>
      <c r="G299" s="17">
        <v>17.7</v>
      </c>
    </row>
    <row r="300" spans="1:7" s="2" customFormat="1" ht="52.95" customHeight="1" x14ac:dyDescent="0.25">
      <c r="A300" s="32" t="s">
        <v>149</v>
      </c>
      <c r="B300" s="16" t="s">
        <v>16</v>
      </c>
      <c r="C300" s="18">
        <v>3</v>
      </c>
      <c r="D300" s="16" t="s">
        <v>0</v>
      </c>
      <c r="E300" s="16" t="s">
        <v>148</v>
      </c>
      <c r="F300" s="16"/>
      <c r="G300" s="17">
        <f>SUM(G301:G303)</f>
        <v>6503.4</v>
      </c>
    </row>
    <row r="301" spans="1:7" s="2" customFormat="1" ht="31.95" customHeight="1" x14ac:dyDescent="0.25">
      <c r="A301" s="32" t="s">
        <v>18</v>
      </c>
      <c r="B301" s="16" t="s">
        <v>16</v>
      </c>
      <c r="C301" s="18">
        <v>3</v>
      </c>
      <c r="D301" s="16" t="s">
        <v>0</v>
      </c>
      <c r="E301" s="16" t="s">
        <v>148</v>
      </c>
      <c r="F301" s="16" t="s">
        <v>19</v>
      </c>
      <c r="G301" s="17">
        <v>4429.3999999999996</v>
      </c>
    </row>
    <row r="302" spans="1:7" s="2" customFormat="1" ht="31.95" customHeight="1" x14ac:dyDescent="0.25">
      <c r="A302" s="32" t="s">
        <v>127</v>
      </c>
      <c r="B302" s="16" t="s">
        <v>16</v>
      </c>
      <c r="C302" s="18">
        <v>3</v>
      </c>
      <c r="D302" s="16" t="s">
        <v>0</v>
      </c>
      <c r="E302" s="16" t="s">
        <v>148</v>
      </c>
      <c r="F302" s="16" t="s">
        <v>21</v>
      </c>
      <c r="G302" s="17">
        <v>2044.4</v>
      </c>
    </row>
    <row r="303" spans="1:7" s="2" customFormat="1" ht="19.95" customHeight="1" x14ac:dyDescent="0.25">
      <c r="A303" s="32" t="s">
        <v>23</v>
      </c>
      <c r="B303" s="16" t="s">
        <v>16</v>
      </c>
      <c r="C303" s="18">
        <v>3</v>
      </c>
      <c r="D303" s="16" t="s">
        <v>0</v>
      </c>
      <c r="E303" s="16" t="s">
        <v>148</v>
      </c>
      <c r="F303" s="16" t="s">
        <v>24</v>
      </c>
      <c r="G303" s="17">
        <v>29.6</v>
      </c>
    </row>
    <row r="304" spans="1:7" s="2" customFormat="1" ht="49.2" customHeight="1" x14ac:dyDescent="0.25">
      <c r="A304" s="32" t="s">
        <v>199</v>
      </c>
      <c r="B304" s="16" t="s">
        <v>16</v>
      </c>
      <c r="C304" s="18">
        <v>3</v>
      </c>
      <c r="D304" s="16" t="s">
        <v>0</v>
      </c>
      <c r="E304" s="16" t="s">
        <v>200</v>
      </c>
      <c r="F304" s="16"/>
      <c r="G304" s="17">
        <f>SUM(G305:G307)</f>
        <v>1140.9000000000001</v>
      </c>
    </row>
    <row r="305" spans="1:7" s="2" customFormat="1" ht="34.950000000000003" customHeight="1" x14ac:dyDescent="0.25">
      <c r="A305" s="32" t="s">
        <v>18</v>
      </c>
      <c r="B305" s="16" t="s">
        <v>16</v>
      </c>
      <c r="C305" s="18">
        <v>3</v>
      </c>
      <c r="D305" s="16" t="s">
        <v>0</v>
      </c>
      <c r="E305" s="16" t="s">
        <v>200</v>
      </c>
      <c r="F305" s="16" t="s">
        <v>19</v>
      </c>
      <c r="G305" s="17">
        <v>958.9</v>
      </c>
    </row>
    <row r="306" spans="1:7" s="2" customFormat="1" ht="31.2" x14ac:dyDescent="0.25">
      <c r="A306" s="32" t="s">
        <v>127</v>
      </c>
      <c r="B306" s="16" t="s">
        <v>16</v>
      </c>
      <c r="C306" s="18">
        <v>3</v>
      </c>
      <c r="D306" s="16" t="s">
        <v>0</v>
      </c>
      <c r="E306" s="16" t="s">
        <v>200</v>
      </c>
      <c r="F306" s="16" t="s">
        <v>21</v>
      </c>
      <c r="G306" s="17">
        <v>180.3</v>
      </c>
    </row>
    <row r="307" spans="1:7" s="2" customFormat="1" x14ac:dyDescent="0.25">
      <c r="A307" s="32" t="s">
        <v>23</v>
      </c>
      <c r="B307" s="16" t="s">
        <v>16</v>
      </c>
      <c r="C307" s="18">
        <v>3</v>
      </c>
      <c r="D307" s="16" t="s">
        <v>0</v>
      </c>
      <c r="E307" s="16" t="s">
        <v>200</v>
      </c>
      <c r="F307" s="16" t="s">
        <v>24</v>
      </c>
      <c r="G307" s="17">
        <v>1.7</v>
      </c>
    </row>
    <row r="308" spans="1:7" s="2" customFormat="1" ht="62.4" x14ac:dyDescent="0.25">
      <c r="A308" s="32" t="s">
        <v>252</v>
      </c>
      <c r="B308" s="16" t="s">
        <v>16</v>
      </c>
      <c r="C308" s="18">
        <v>3</v>
      </c>
      <c r="D308" s="16" t="s">
        <v>0</v>
      </c>
      <c r="E308" s="16" t="s">
        <v>251</v>
      </c>
      <c r="F308" s="16"/>
      <c r="G308" s="17">
        <f>SUM(G309:G310)</f>
        <v>3091.4</v>
      </c>
    </row>
    <row r="309" spans="1:7" s="2" customFormat="1" ht="31.2" x14ac:dyDescent="0.25">
      <c r="A309" s="32" t="s">
        <v>18</v>
      </c>
      <c r="B309" s="16" t="s">
        <v>16</v>
      </c>
      <c r="C309" s="18">
        <v>3</v>
      </c>
      <c r="D309" s="16" t="s">
        <v>0</v>
      </c>
      <c r="E309" s="16" t="s">
        <v>251</v>
      </c>
      <c r="F309" s="16" t="s">
        <v>19</v>
      </c>
      <c r="G309" s="17">
        <v>3025</v>
      </c>
    </row>
    <row r="310" spans="1:7" s="2" customFormat="1" ht="33.6" customHeight="1" x14ac:dyDescent="0.25">
      <c r="A310" s="32" t="s">
        <v>127</v>
      </c>
      <c r="B310" s="16" t="s">
        <v>16</v>
      </c>
      <c r="C310" s="18">
        <v>3</v>
      </c>
      <c r="D310" s="16" t="s">
        <v>0</v>
      </c>
      <c r="E310" s="16" t="s">
        <v>251</v>
      </c>
      <c r="F310" s="16" t="s">
        <v>21</v>
      </c>
      <c r="G310" s="17">
        <v>66.400000000000006</v>
      </c>
    </row>
    <row r="311" spans="1:7" s="2" customFormat="1" ht="35.4" customHeight="1" x14ac:dyDescent="0.25">
      <c r="A311" s="32" t="s">
        <v>182</v>
      </c>
      <c r="B311" s="15" t="s">
        <v>16</v>
      </c>
      <c r="C311" s="15" t="s">
        <v>141</v>
      </c>
      <c r="D311" s="15"/>
      <c r="E311" s="15"/>
      <c r="F311" s="16"/>
      <c r="G311" s="17">
        <f>G312</f>
        <v>20677</v>
      </c>
    </row>
    <row r="312" spans="1:7" s="2" customFormat="1" ht="36.6" customHeight="1" x14ac:dyDescent="0.25">
      <c r="A312" s="32" t="s">
        <v>142</v>
      </c>
      <c r="B312" s="15" t="s">
        <v>16</v>
      </c>
      <c r="C312" s="15" t="s">
        <v>141</v>
      </c>
      <c r="D312" s="15" t="s">
        <v>0</v>
      </c>
      <c r="E312" s="15"/>
      <c r="F312" s="16"/>
      <c r="G312" s="17">
        <f>G313</f>
        <v>20677</v>
      </c>
    </row>
    <row r="313" spans="1:7" s="2" customFormat="1" ht="63" customHeight="1" x14ac:dyDescent="0.25">
      <c r="A313" s="32" t="s">
        <v>208</v>
      </c>
      <c r="B313" s="15" t="s">
        <v>16</v>
      </c>
      <c r="C313" s="15" t="s">
        <v>141</v>
      </c>
      <c r="D313" s="15" t="s">
        <v>0</v>
      </c>
      <c r="E313" s="15" t="s">
        <v>143</v>
      </c>
      <c r="F313" s="16"/>
      <c r="G313" s="17">
        <f>G314</f>
        <v>20677</v>
      </c>
    </row>
    <row r="314" spans="1:7" s="2" customFormat="1" ht="33" customHeight="1" x14ac:dyDescent="0.25">
      <c r="A314" s="32" t="s">
        <v>134</v>
      </c>
      <c r="B314" s="15" t="s">
        <v>16</v>
      </c>
      <c r="C314" s="15" t="s">
        <v>141</v>
      </c>
      <c r="D314" s="15" t="s">
        <v>0</v>
      </c>
      <c r="E314" s="15" t="s">
        <v>143</v>
      </c>
      <c r="F314" s="16" t="s">
        <v>123</v>
      </c>
      <c r="G314" s="17">
        <v>20677</v>
      </c>
    </row>
    <row r="315" spans="1:7" s="2" customFormat="1" ht="20.399999999999999" customHeight="1" x14ac:dyDescent="0.25">
      <c r="A315" s="31" t="s">
        <v>183</v>
      </c>
      <c r="B315" s="15" t="s">
        <v>71</v>
      </c>
      <c r="C315" s="15"/>
      <c r="D315" s="15"/>
      <c r="E315" s="15"/>
      <c r="F315" s="16"/>
      <c r="G315" s="17">
        <f>SUM(G316+G334)</f>
        <v>82919.600000000006</v>
      </c>
    </row>
    <row r="316" spans="1:7" s="2" customFormat="1" ht="46.8" x14ac:dyDescent="0.25">
      <c r="A316" s="31" t="s">
        <v>72</v>
      </c>
      <c r="B316" s="15" t="s">
        <v>71</v>
      </c>
      <c r="C316" s="15" t="s">
        <v>69</v>
      </c>
      <c r="D316" s="15"/>
      <c r="E316" s="15"/>
      <c r="F316" s="16"/>
      <c r="G316" s="17">
        <f>SUM(G317+G321+G330)</f>
        <v>24533.5</v>
      </c>
    </row>
    <row r="317" spans="1:7" s="2" customFormat="1" ht="36" customHeight="1" x14ac:dyDescent="0.25">
      <c r="A317" s="31" t="s">
        <v>184</v>
      </c>
      <c r="B317" s="15" t="s">
        <v>71</v>
      </c>
      <c r="C317" s="15" t="s">
        <v>69</v>
      </c>
      <c r="D317" s="15" t="s">
        <v>0</v>
      </c>
      <c r="E317" s="15"/>
      <c r="F317" s="16"/>
      <c r="G317" s="17">
        <f>SUM(G318)</f>
        <v>15638.8</v>
      </c>
    </row>
    <row r="318" spans="1:7" s="2" customFormat="1" ht="46.8" x14ac:dyDescent="0.25">
      <c r="A318" s="34" t="s">
        <v>36</v>
      </c>
      <c r="B318" s="15" t="s">
        <v>71</v>
      </c>
      <c r="C318" s="15" t="s">
        <v>69</v>
      </c>
      <c r="D318" s="15" t="s">
        <v>0</v>
      </c>
      <c r="E318" s="15" t="s">
        <v>64</v>
      </c>
      <c r="F318" s="16"/>
      <c r="G318" s="17">
        <f>SUM(G319:G320)</f>
        <v>15638.8</v>
      </c>
    </row>
    <row r="319" spans="1:7" s="2" customFormat="1" ht="31.95" customHeight="1" x14ac:dyDescent="0.25">
      <c r="A319" s="32" t="s">
        <v>134</v>
      </c>
      <c r="B319" s="15" t="s">
        <v>71</v>
      </c>
      <c r="C319" s="15" t="s">
        <v>69</v>
      </c>
      <c r="D319" s="15" t="s">
        <v>0</v>
      </c>
      <c r="E319" s="15" t="s">
        <v>64</v>
      </c>
      <c r="F319" s="16" t="s">
        <v>123</v>
      </c>
      <c r="G319" s="17">
        <v>15638.8</v>
      </c>
    </row>
    <row r="320" spans="1:7" s="2" customFormat="1" x14ac:dyDescent="0.25">
      <c r="A320" s="32" t="s">
        <v>23</v>
      </c>
      <c r="B320" s="15" t="s">
        <v>71</v>
      </c>
      <c r="C320" s="15" t="s">
        <v>69</v>
      </c>
      <c r="D320" s="15" t="s">
        <v>0</v>
      </c>
      <c r="E320" s="15" t="s">
        <v>64</v>
      </c>
      <c r="F320" s="16" t="s">
        <v>24</v>
      </c>
      <c r="G320" s="17"/>
    </row>
    <row r="321" spans="1:7" s="2" customFormat="1" ht="35.4" customHeight="1" x14ac:dyDescent="0.25">
      <c r="A321" s="31" t="s">
        <v>94</v>
      </c>
      <c r="B321" s="15" t="s">
        <v>71</v>
      </c>
      <c r="C321" s="15" t="s">
        <v>69</v>
      </c>
      <c r="D321" s="15" t="s">
        <v>1</v>
      </c>
      <c r="E321" s="15"/>
      <c r="F321" s="16"/>
      <c r="G321" s="17">
        <f>SUM(G322+G326+G328)</f>
        <v>8234.7000000000007</v>
      </c>
    </row>
    <row r="322" spans="1:7" s="2" customFormat="1" x14ac:dyDescent="0.25">
      <c r="A322" s="31" t="s">
        <v>32</v>
      </c>
      <c r="B322" s="15" t="s">
        <v>71</v>
      </c>
      <c r="C322" s="15" t="s">
        <v>69</v>
      </c>
      <c r="D322" s="15" t="s">
        <v>1</v>
      </c>
      <c r="E322" s="15" t="s">
        <v>50</v>
      </c>
      <c r="F322" s="16"/>
      <c r="G322" s="17">
        <f>SUM(G323:G325)</f>
        <v>8189.7</v>
      </c>
    </row>
    <row r="323" spans="1:7" s="2" customFormat="1" ht="35.4" customHeight="1" x14ac:dyDescent="0.25">
      <c r="A323" s="32" t="s">
        <v>18</v>
      </c>
      <c r="B323" s="15" t="s">
        <v>71</v>
      </c>
      <c r="C323" s="15" t="s">
        <v>69</v>
      </c>
      <c r="D323" s="15" t="s">
        <v>1</v>
      </c>
      <c r="E323" s="15" t="s">
        <v>50</v>
      </c>
      <c r="F323" s="16" t="s">
        <v>19</v>
      </c>
      <c r="G323" s="17">
        <v>8106.8</v>
      </c>
    </row>
    <row r="324" spans="1:7" s="2" customFormat="1" ht="31.2" x14ac:dyDescent="0.25">
      <c r="A324" s="32" t="s">
        <v>127</v>
      </c>
      <c r="B324" s="15" t="s">
        <v>71</v>
      </c>
      <c r="C324" s="15" t="s">
        <v>69</v>
      </c>
      <c r="D324" s="15" t="s">
        <v>1</v>
      </c>
      <c r="E324" s="15" t="s">
        <v>50</v>
      </c>
      <c r="F324" s="16" t="s">
        <v>21</v>
      </c>
      <c r="G324" s="17">
        <v>82.9</v>
      </c>
    </row>
    <row r="325" spans="1:7" s="2" customFormat="1" ht="17.25" customHeight="1" x14ac:dyDescent="0.25">
      <c r="A325" s="32" t="s">
        <v>23</v>
      </c>
      <c r="B325" s="15" t="s">
        <v>71</v>
      </c>
      <c r="C325" s="15" t="s">
        <v>69</v>
      </c>
      <c r="D325" s="15" t="s">
        <v>1</v>
      </c>
      <c r="E325" s="15" t="s">
        <v>50</v>
      </c>
      <c r="F325" s="16" t="s">
        <v>24</v>
      </c>
      <c r="G325" s="17"/>
    </row>
    <row r="326" spans="1:7" s="2" customFormat="1" ht="21" customHeight="1" x14ac:dyDescent="0.25">
      <c r="A326" s="32" t="s">
        <v>232</v>
      </c>
      <c r="B326" s="15" t="s">
        <v>71</v>
      </c>
      <c r="C326" s="27">
        <v>1</v>
      </c>
      <c r="D326" s="15" t="s">
        <v>1</v>
      </c>
      <c r="E326" s="15" t="s">
        <v>233</v>
      </c>
      <c r="F326" s="15"/>
      <c r="G326" s="17">
        <f>SUM(G327)</f>
        <v>24</v>
      </c>
    </row>
    <row r="327" spans="1:7" s="2" customFormat="1" ht="33" customHeight="1" x14ac:dyDescent="0.25">
      <c r="A327" s="32" t="s">
        <v>127</v>
      </c>
      <c r="B327" s="15" t="s">
        <v>71</v>
      </c>
      <c r="C327" s="27">
        <v>1</v>
      </c>
      <c r="D327" s="15" t="s">
        <v>1</v>
      </c>
      <c r="E327" s="15" t="s">
        <v>233</v>
      </c>
      <c r="F327" s="15" t="s">
        <v>21</v>
      </c>
      <c r="G327" s="17">
        <v>24</v>
      </c>
    </row>
    <row r="328" spans="1:7" s="2" customFormat="1" ht="20.399999999999999" customHeight="1" x14ac:dyDescent="0.25">
      <c r="A328" s="32" t="s">
        <v>238</v>
      </c>
      <c r="B328" s="15" t="s">
        <v>71</v>
      </c>
      <c r="C328" s="15" t="s">
        <v>69</v>
      </c>
      <c r="D328" s="15" t="s">
        <v>1</v>
      </c>
      <c r="E328" s="15" t="s">
        <v>239</v>
      </c>
      <c r="F328" s="16"/>
      <c r="G328" s="17">
        <f>SUM(G329)</f>
        <v>21</v>
      </c>
    </row>
    <row r="329" spans="1:7" s="2" customFormat="1" ht="35.4" customHeight="1" x14ac:dyDescent="0.25">
      <c r="A329" s="32" t="s">
        <v>127</v>
      </c>
      <c r="B329" s="15" t="s">
        <v>71</v>
      </c>
      <c r="C329" s="15" t="s">
        <v>69</v>
      </c>
      <c r="D329" s="15" t="s">
        <v>1</v>
      </c>
      <c r="E329" s="15" t="s">
        <v>239</v>
      </c>
      <c r="F329" s="16" t="s">
        <v>21</v>
      </c>
      <c r="G329" s="17">
        <v>21</v>
      </c>
    </row>
    <row r="330" spans="1:7" s="2" customFormat="1" ht="20.399999999999999" customHeight="1" x14ac:dyDescent="0.25">
      <c r="A330" s="31" t="s">
        <v>31</v>
      </c>
      <c r="B330" s="15" t="s">
        <v>71</v>
      </c>
      <c r="C330" s="15" t="s">
        <v>69</v>
      </c>
      <c r="D330" s="15" t="s">
        <v>2</v>
      </c>
      <c r="E330" s="15"/>
      <c r="F330" s="16"/>
      <c r="G330" s="17">
        <f>SUM(G331)</f>
        <v>660</v>
      </c>
    </row>
    <row r="331" spans="1:7" s="2" customFormat="1" ht="34.950000000000003" customHeight="1" x14ac:dyDescent="0.25">
      <c r="A331" s="34" t="s">
        <v>185</v>
      </c>
      <c r="B331" s="15" t="s">
        <v>71</v>
      </c>
      <c r="C331" s="15" t="s">
        <v>69</v>
      </c>
      <c r="D331" s="15" t="s">
        <v>2</v>
      </c>
      <c r="E331" s="15" t="s">
        <v>95</v>
      </c>
      <c r="F331" s="16"/>
      <c r="G331" s="17">
        <f>SUM(G332:G333)</f>
        <v>660</v>
      </c>
    </row>
    <row r="332" spans="1:7" s="2" customFormat="1" ht="31.5" customHeight="1" x14ac:dyDescent="0.25">
      <c r="A332" s="32" t="s">
        <v>127</v>
      </c>
      <c r="B332" s="15" t="s">
        <v>71</v>
      </c>
      <c r="C332" s="15" t="s">
        <v>69</v>
      </c>
      <c r="D332" s="15" t="s">
        <v>2</v>
      </c>
      <c r="E332" s="15" t="s">
        <v>95</v>
      </c>
      <c r="F332" s="16" t="s">
        <v>21</v>
      </c>
      <c r="G332" s="17">
        <v>660</v>
      </c>
    </row>
    <row r="333" spans="1:7" s="2" customFormat="1" x14ac:dyDescent="0.25">
      <c r="A333" s="32" t="s">
        <v>23</v>
      </c>
      <c r="B333" s="15" t="s">
        <v>71</v>
      </c>
      <c r="C333" s="15" t="s">
        <v>69</v>
      </c>
      <c r="D333" s="15" t="s">
        <v>2</v>
      </c>
      <c r="E333" s="15" t="s">
        <v>95</v>
      </c>
      <c r="F333" s="16" t="s">
        <v>24</v>
      </c>
      <c r="G333" s="17"/>
    </row>
    <row r="334" spans="1:7" s="2" customFormat="1" ht="37.200000000000003" customHeight="1" x14ac:dyDescent="0.25">
      <c r="A334" s="34" t="s">
        <v>227</v>
      </c>
      <c r="B334" s="15" t="s">
        <v>71</v>
      </c>
      <c r="C334" s="15" t="s">
        <v>141</v>
      </c>
      <c r="D334" s="15"/>
      <c r="E334" s="15"/>
      <c r="F334" s="15"/>
      <c r="G334" s="17">
        <f>SUM(G335)</f>
        <v>58386.1</v>
      </c>
    </row>
    <row r="335" spans="1:7" s="2" customFormat="1" ht="51" customHeight="1" x14ac:dyDescent="0.25">
      <c r="A335" s="34" t="s">
        <v>228</v>
      </c>
      <c r="B335" s="15" t="s">
        <v>71</v>
      </c>
      <c r="C335" s="15" t="s">
        <v>141</v>
      </c>
      <c r="D335" s="15" t="s">
        <v>0</v>
      </c>
      <c r="E335" s="15"/>
      <c r="F335" s="15"/>
      <c r="G335" s="17">
        <f>SUM(G336)</f>
        <v>58386.1</v>
      </c>
    </row>
    <row r="336" spans="1:7" s="2" customFormat="1" ht="62.4" x14ac:dyDescent="0.25">
      <c r="A336" s="32" t="s">
        <v>210</v>
      </c>
      <c r="B336" s="15" t="s">
        <v>71</v>
      </c>
      <c r="C336" s="15" t="s">
        <v>141</v>
      </c>
      <c r="D336" s="15" t="s">
        <v>0</v>
      </c>
      <c r="E336" s="15" t="s">
        <v>211</v>
      </c>
      <c r="F336" s="15"/>
      <c r="G336" s="17">
        <f>SUM(G337:G338)</f>
        <v>58386.1</v>
      </c>
    </row>
    <row r="337" spans="1:7" s="2" customFormat="1" ht="35.4" customHeight="1" x14ac:dyDescent="0.25">
      <c r="A337" s="32" t="s">
        <v>127</v>
      </c>
      <c r="B337" s="15" t="s">
        <v>71</v>
      </c>
      <c r="C337" s="15" t="s">
        <v>141</v>
      </c>
      <c r="D337" s="15" t="s">
        <v>0</v>
      </c>
      <c r="E337" s="15" t="s">
        <v>211</v>
      </c>
      <c r="F337" s="15" t="s">
        <v>21</v>
      </c>
      <c r="G337" s="17">
        <f>72.5-16</f>
        <v>56.5</v>
      </c>
    </row>
    <row r="338" spans="1:7" s="2" customFormat="1" ht="31.2" x14ac:dyDescent="0.25">
      <c r="A338" s="32" t="s">
        <v>130</v>
      </c>
      <c r="B338" s="15" t="s">
        <v>71</v>
      </c>
      <c r="C338" s="15" t="s">
        <v>141</v>
      </c>
      <c r="D338" s="15" t="s">
        <v>0</v>
      </c>
      <c r="E338" s="15" t="s">
        <v>211</v>
      </c>
      <c r="F338" s="15" t="s">
        <v>131</v>
      </c>
      <c r="G338" s="17">
        <f>74916.7-16587.1</f>
        <v>58329.599999999999</v>
      </c>
    </row>
    <row r="339" spans="1:7" s="2" customFormat="1" x14ac:dyDescent="0.25">
      <c r="A339" s="31" t="s">
        <v>186</v>
      </c>
      <c r="B339" s="15" t="s">
        <v>68</v>
      </c>
      <c r="C339" s="15"/>
      <c r="D339" s="15"/>
      <c r="E339" s="15"/>
      <c r="F339" s="16"/>
      <c r="G339" s="17">
        <f>SUM(G340+G344)</f>
        <v>25723.5</v>
      </c>
    </row>
    <row r="340" spans="1:7" s="2" customFormat="1" ht="22.95" customHeight="1" x14ac:dyDescent="0.25">
      <c r="A340" s="31" t="s">
        <v>187</v>
      </c>
      <c r="B340" s="15" t="s">
        <v>68</v>
      </c>
      <c r="C340" s="15" t="s">
        <v>106</v>
      </c>
      <c r="D340" s="15"/>
      <c r="E340" s="15"/>
      <c r="F340" s="16"/>
      <c r="G340" s="17">
        <f>SUM(G341)</f>
        <v>18499.599999999999</v>
      </c>
    </row>
    <row r="341" spans="1:7" s="2" customFormat="1" ht="31.2" x14ac:dyDescent="0.25">
      <c r="A341" s="37" t="s">
        <v>73</v>
      </c>
      <c r="B341" s="15" t="s">
        <v>68</v>
      </c>
      <c r="C341" s="15" t="s">
        <v>106</v>
      </c>
      <c r="D341" s="15" t="s">
        <v>0</v>
      </c>
      <c r="E341" s="15"/>
      <c r="F341" s="16"/>
      <c r="G341" s="17">
        <f>SUM(G342)</f>
        <v>18499.599999999999</v>
      </c>
    </row>
    <row r="342" spans="1:7" s="2" customFormat="1" ht="21" customHeight="1" x14ac:dyDescent="0.25">
      <c r="A342" s="31" t="s">
        <v>203</v>
      </c>
      <c r="B342" s="15" t="s">
        <v>68</v>
      </c>
      <c r="C342" s="15">
        <v>2</v>
      </c>
      <c r="D342" s="15" t="s">
        <v>0</v>
      </c>
      <c r="E342" s="15" t="s">
        <v>204</v>
      </c>
      <c r="F342" s="16"/>
      <c r="G342" s="17">
        <f>SUM(G343:G343)</f>
        <v>18499.599999999999</v>
      </c>
    </row>
    <row r="343" spans="1:7" s="2" customFormat="1" ht="24.6" customHeight="1" x14ac:dyDescent="0.25">
      <c r="A343" s="33" t="s">
        <v>129</v>
      </c>
      <c r="B343" s="15" t="s">
        <v>68</v>
      </c>
      <c r="C343" s="15">
        <v>2</v>
      </c>
      <c r="D343" s="15" t="s">
        <v>0</v>
      </c>
      <c r="E343" s="15" t="s">
        <v>204</v>
      </c>
      <c r="F343" s="16" t="s">
        <v>121</v>
      </c>
      <c r="G343" s="17">
        <f>19117+9989.8-10607.2</f>
        <v>18499.599999999999</v>
      </c>
    </row>
    <row r="344" spans="1:7" s="2" customFormat="1" ht="31.95" customHeight="1" x14ac:dyDescent="0.25">
      <c r="A344" s="31" t="s">
        <v>275</v>
      </c>
      <c r="B344" s="15" t="s">
        <v>68</v>
      </c>
      <c r="C344" s="15" t="s">
        <v>276</v>
      </c>
      <c r="D344" s="15"/>
      <c r="E344" s="15"/>
      <c r="F344" s="16"/>
      <c r="G344" s="17">
        <f>SUM(G345)</f>
        <v>7223.9</v>
      </c>
    </row>
    <row r="345" spans="1:7" s="2" customFormat="1" ht="31.95" customHeight="1" x14ac:dyDescent="0.25">
      <c r="A345" s="31" t="s">
        <v>221</v>
      </c>
      <c r="B345" s="15" t="s">
        <v>68</v>
      </c>
      <c r="C345" s="15" t="s">
        <v>276</v>
      </c>
      <c r="D345" s="15" t="s">
        <v>0</v>
      </c>
      <c r="E345" s="15"/>
      <c r="F345" s="16"/>
      <c r="G345" s="17">
        <f>SUM(G348+G346)</f>
        <v>7223.9</v>
      </c>
    </row>
    <row r="346" spans="1:7" s="2" customFormat="1" ht="31.95" customHeight="1" x14ac:dyDescent="0.25">
      <c r="A346" s="47" t="s">
        <v>223</v>
      </c>
      <c r="B346" s="15" t="s">
        <v>68</v>
      </c>
      <c r="C346" s="15" t="s">
        <v>276</v>
      </c>
      <c r="D346" s="15" t="s">
        <v>0</v>
      </c>
      <c r="E346" s="15" t="s">
        <v>57</v>
      </c>
      <c r="F346" s="16"/>
      <c r="G346" s="17">
        <f>SUM(G347)</f>
        <v>1945.9</v>
      </c>
    </row>
    <row r="347" spans="1:7" s="2" customFormat="1" ht="31.95" customHeight="1" x14ac:dyDescent="0.25">
      <c r="A347" s="32" t="s">
        <v>23</v>
      </c>
      <c r="B347" s="15" t="s">
        <v>68</v>
      </c>
      <c r="C347" s="15" t="s">
        <v>276</v>
      </c>
      <c r="D347" s="15" t="s">
        <v>0</v>
      </c>
      <c r="E347" s="15" t="s">
        <v>57</v>
      </c>
      <c r="F347" s="16" t="s">
        <v>24</v>
      </c>
      <c r="G347" s="17">
        <v>1945.9</v>
      </c>
    </row>
    <row r="348" spans="1:7" s="2" customFormat="1" ht="31.95" customHeight="1" x14ac:dyDescent="0.25">
      <c r="A348" s="40" t="s">
        <v>268</v>
      </c>
      <c r="B348" s="15" t="s">
        <v>68</v>
      </c>
      <c r="C348" s="15" t="s">
        <v>276</v>
      </c>
      <c r="D348" s="15" t="s">
        <v>0</v>
      </c>
      <c r="E348" s="15" t="s">
        <v>67</v>
      </c>
      <c r="F348" s="16"/>
      <c r="G348" s="17">
        <f>SUM(G349)</f>
        <v>5278</v>
      </c>
    </row>
    <row r="349" spans="1:7" s="2" customFormat="1" ht="31.95" customHeight="1" x14ac:dyDescent="0.25">
      <c r="A349" s="32" t="s">
        <v>127</v>
      </c>
      <c r="B349" s="15" t="s">
        <v>68</v>
      </c>
      <c r="C349" s="15" t="s">
        <v>276</v>
      </c>
      <c r="D349" s="15" t="s">
        <v>0</v>
      </c>
      <c r="E349" s="15" t="s">
        <v>67</v>
      </c>
      <c r="F349" s="16" t="s">
        <v>21</v>
      </c>
      <c r="G349" s="17">
        <f>78+5200</f>
        <v>5278</v>
      </c>
    </row>
    <row r="350" spans="1:7" s="2" customFormat="1" ht="35.4" customHeight="1" x14ac:dyDescent="0.25">
      <c r="A350" s="34" t="s">
        <v>188</v>
      </c>
      <c r="B350" s="15" t="s">
        <v>59</v>
      </c>
      <c r="C350" s="15"/>
      <c r="D350" s="15"/>
      <c r="E350" s="15"/>
      <c r="F350" s="15"/>
      <c r="G350" s="17">
        <f>SUM(G351)</f>
        <v>5063</v>
      </c>
    </row>
    <row r="351" spans="1:7" s="2" customFormat="1" ht="33" customHeight="1" x14ac:dyDescent="0.25">
      <c r="A351" s="34" t="s">
        <v>229</v>
      </c>
      <c r="B351" s="15" t="s">
        <v>59</v>
      </c>
      <c r="C351" s="15" t="s">
        <v>69</v>
      </c>
      <c r="D351" s="15"/>
      <c r="E351" s="15"/>
      <c r="F351" s="15"/>
      <c r="G351" s="17">
        <f>SUM(G352)</f>
        <v>5063</v>
      </c>
    </row>
    <row r="352" spans="1:7" s="2" customFormat="1" ht="18.600000000000001" customHeight="1" x14ac:dyDescent="0.25">
      <c r="A352" s="34" t="s">
        <v>60</v>
      </c>
      <c r="B352" s="15" t="s">
        <v>59</v>
      </c>
      <c r="C352" s="15" t="s">
        <v>69</v>
      </c>
      <c r="D352" s="15" t="s">
        <v>0</v>
      </c>
      <c r="E352" s="15"/>
      <c r="F352" s="15"/>
      <c r="G352" s="17">
        <f>SUM(G353)</f>
        <v>5063</v>
      </c>
    </row>
    <row r="353" spans="1:7" s="2" customFormat="1" x14ac:dyDescent="0.25">
      <c r="A353" s="34" t="s">
        <v>61</v>
      </c>
      <c r="B353" s="15" t="s">
        <v>59</v>
      </c>
      <c r="C353" s="15" t="s">
        <v>69</v>
      </c>
      <c r="D353" s="15" t="s">
        <v>0</v>
      </c>
      <c r="E353" s="15" t="s">
        <v>62</v>
      </c>
      <c r="F353" s="16"/>
      <c r="G353" s="17">
        <f>SUM(G354:G354)</f>
        <v>5063</v>
      </c>
    </row>
    <row r="354" spans="1:7" s="2" customFormat="1" ht="33.6" customHeight="1" x14ac:dyDescent="0.25">
      <c r="A354" s="32" t="s">
        <v>134</v>
      </c>
      <c r="B354" s="15" t="s">
        <v>59</v>
      </c>
      <c r="C354" s="15" t="s">
        <v>69</v>
      </c>
      <c r="D354" s="15" t="s">
        <v>0</v>
      </c>
      <c r="E354" s="15" t="s">
        <v>62</v>
      </c>
      <c r="F354" s="16" t="s">
        <v>123</v>
      </c>
      <c r="G354" s="17">
        <v>5063</v>
      </c>
    </row>
    <row r="355" spans="1:7" s="2" customFormat="1" ht="34.200000000000003" customHeight="1" x14ac:dyDescent="0.25">
      <c r="A355" s="34" t="s">
        <v>189</v>
      </c>
      <c r="B355" s="15" t="s">
        <v>74</v>
      </c>
      <c r="C355" s="15"/>
      <c r="D355" s="15"/>
      <c r="E355" s="15"/>
      <c r="F355" s="16"/>
      <c r="G355" s="17">
        <f>SUM(G356)</f>
        <v>5563.6</v>
      </c>
    </row>
    <row r="356" spans="1:7" s="2" customFormat="1" ht="48" customHeight="1" x14ac:dyDescent="0.25">
      <c r="A356" s="34" t="s">
        <v>190</v>
      </c>
      <c r="B356" s="15" t="s">
        <v>74</v>
      </c>
      <c r="C356" s="15" t="s">
        <v>69</v>
      </c>
      <c r="D356" s="15"/>
      <c r="E356" s="15"/>
      <c r="F356" s="15"/>
      <c r="G356" s="17">
        <f>SUM(G357)</f>
        <v>5563.6</v>
      </c>
    </row>
    <row r="357" spans="1:7" s="2" customFormat="1" ht="37.950000000000003" customHeight="1" x14ac:dyDescent="0.25">
      <c r="A357" s="37" t="s">
        <v>192</v>
      </c>
      <c r="B357" s="15" t="s">
        <v>74</v>
      </c>
      <c r="C357" s="15" t="s">
        <v>69</v>
      </c>
      <c r="D357" s="15" t="s">
        <v>0</v>
      </c>
      <c r="E357" s="15"/>
      <c r="F357" s="15"/>
      <c r="G357" s="17">
        <f>SUM(G358)</f>
        <v>5563.6</v>
      </c>
    </row>
    <row r="358" spans="1:7" s="2" customFormat="1" ht="46.8" x14ac:dyDescent="0.25">
      <c r="A358" s="34" t="s">
        <v>191</v>
      </c>
      <c r="B358" s="15" t="s">
        <v>74</v>
      </c>
      <c r="C358" s="15" t="s">
        <v>69</v>
      </c>
      <c r="D358" s="15" t="s">
        <v>0</v>
      </c>
      <c r="E358" s="15" t="s">
        <v>75</v>
      </c>
      <c r="F358" s="15"/>
      <c r="G358" s="17">
        <f>SUM(G359:G359)</f>
        <v>5563.6</v>
      </c>
    </row>
    <row r="359" spans="1:7" s="2" customFormat="1" ht="25.95" customHeight="1" x14ac:dyDescent="0.25">
      <c r="A359" s="32" t="s">
        <v>129</v>
      </c>
      <c r="B359" s="15" t="s">
        <v>74</v>
      </c>
      <c r="C359" s="15" t="s">
        <v>69</v>
      </c>
      <c r="D359" s="15" t="s">
        <v>0</v>
      </c>
      <c r="E359" s="15" t="s">
        <v>75</v>
      </c>
      <c r="F359" s="15" t="s">
        <v>121</v>
      </c>
      <c r="G359" s="17">
        <v>5563.6</v>
      </c>
    </row>
    <row r="360" spans="1:7" s="2" customFormat="1" ht="31.2" x14ac:dyDescent="0.25">
      <c r="A360" s="32" t="s">
        <v>193</v>
      </c>
      <c r="B360" s="15" t="s">
        <v>138</v>
      </c>
      <c r="C360" s="15"/>
      <c r="D360" s="15"/>
      <c r="E360" s="15"/>
      <c r="F360" s="15"/>
      <c r="G360" s="17">
        <f>SUM(G361)</f>
        <v>12765.900000000001</v>
      </c>
    </row>
    <row r="361" spans="1:7" s="2" customFormat="1" ht="46.8" x14ac:dyDescent="0.25">
      <c r="A361" s="32" t="s">
        <v>194</v>
      </c>
      <c r="B361" s="15" t="s">
        <v>138</v>
      </c>
      <c r="C361" s="15" t="s">
        <v>69</v>
      </c>
      <c r="D361" s="15"/>
      <c r="E361" s="15"/>
      <c r="F361" s="15"/>
      <c r="G361" s="17">
        <f>SUM(G362+G374)</f>
        <v>12765.900000000001</v>
      </c>
    </row>
    <row r="362" spans="1:7" s="2" customFormat="1" ht="31.2" x14ac:dyDescent="0.25">
      <c r="A362" s="32" t="s">
        <v>137</v>
      </c>
      <c r="B362" s="15" t="s">
        <v>138</v>
      </c>
      <c r="C362" s="15" t="s">
        <v>69</v>
      </c>
      <c r="D362" s="15" t="s">
        <v>0</v>
      </c>
      <c r="E362" s="15"/>
      <c r="F362" s="15"/>
      <c r="G362" s="17">
        <f>SUM(G363+G368+G372+G370)</f>
        <v>8197.6</v>
      </c>
    </row>
    <row r="363" spans="1:7" s="2" customFormat="1" ht="22.95" customHeight="1" x14ac:dyDescent="0.25">
      <c r="A363" s="31" t="s">
        <v>17</v>
      </c>
      <c r="B363" s="15" t="s">
        <v>138</v>
      </c>
      <c r="C363" s="15" t="s">
        <v>69</v>
      </c>
      <c r="D363" s="15" t="s">
        <v>0</v>
      </c>
      <c r="E363" s="15" t="s">
        <v>50</v>
      </c>
      <c r="F363" s="15"/>
      <c r="G363" s="17">
        <f>SUM(G364:G367)</f>
        <v>8087.4</v>
      </c>
    </row>
    <row r="364" spans="1:7" s="2" customFormat="1" ht="33" customHeight="1" x14ac:dyDescent="0.25">
      <c r="A364" s="32" t="s">
        <v>18</v>
      </c>
      <c r="B364" s="15" t="s">
        <v>138</v>
      </c>
      <c r="C364" s="15" t="s">
        <v>69</v>
      </c>
      <c r="D364" s="15" t="s">
        <v>0</v>
      </c>
      <c r="E364" s="15" t="s">
        <v>50</v>
      </c>
      <c r="F364" s="15" t="s">
        <v>19</v>
      </c>
      <c r="G364" s="17">
        <v>7907.7</v>
      </c>
    </row>
    <row r="365" spans="1:7" s="2" customFormat="1" ht="33" customHeight="1" x14ac:dyDescent="0.25">
      <c r="A365" s="32" t="s">
        <v>127</v>
      </c>
      <c r="B365" s="15" t="s">
        <v>138</v>
      </c>
      <c r="C365" s="15" t="s">
        <v>69</v>
      </c>
      <c r="D365" s="15" t="s">
        <v>0</v>
      </c>
      <c r="E365" s="15" t="s">
        <v>50</v>
      </c>
      <c r="F365" s="15" t="s">
        <v>21</v>
      </c>
      <c r="G365" s="17">
        <v>171.7</v>
      </c>
    </row>
    <row r="366" spans="1:7" s="2" customFormat="1" x14ac:dyDescent="0.25">
      <c r="A366" s="32" t="s">
        <v>129</v>
      </c>
      <c r="B366" s="15" t="s">
        <v>138</v>
      </c>
      <c r="C366" s="15" t="s">
        <v>69</v>
      </c>
      <c r="D366" s="15" t="s">
        <v>0</v>
      </c>
      <c r="E366" s="15" t="s">
        <v>50</v>
      </c>
      <c r="F366" s="15" t="s">
        <v>121</v>
      </c>
      <c r="G366" s="17"/>
    </row>
    <row r="367" spans="1:7" s="2" customFormat="1" ht="20.399999999999999" customHeight="1" x14ac:dyDescent="0.25">
      <c r="A367" s="32" t="s">
        <v>23</v>
      </c>
      <c r="B367" s="15" t="s">
        <v>138</v>
      </c>
      <c r="C367" s="15" t="s">
        <v>69</v>
      </c>
      <c r="D367" s="15" t="s">
        <v>0</v>
      </c>
      <c r="E367" s="15" t="s">
        <v>50</v>
      </c>
      <c r="F367" s="15" t="s">
        <v>24</v>
      </c>
      <c r="G367" s="17">
        <v>8</v>
      </c>
    </row>
    <row r="368" spans="1:7" s="2" customFormat="1" x14ac:dyDescent="0.25">
      <c r="A368" s="32" t="s">
        <v>232</v>
      </c>
      <c r="B368" s="15" t="s">
        <v>138</v>
      </c>
      <c r="C368" s="27">
        <v>1</v>
      </c>
      <c r="D368" s="15" t="s">
        <v>0</v>
      </c>
      <c r="E368" s="15" t="s">
        <v>233</v>
      </c>
      <c r="F368" s="15"/>
      <c r="G368" s="17">
        <f>SUM(G369)</f>
        <v>27.1</v>
      </c>
    </row>
    <row r="369" spans="1:7" s="2" customFormat="1" ht="31.2" x14ac:dyDescent="0.25">
      <c r="A369" s="32" t="s">
        <v>127</v>
      </c>
      <c r="B369" s="15" t="s">
        <v>138</v>
      </c>
      <c r="C369" s="27">
        <v>1</v>
      </c>
      <c r="D369" s="15" t="s">
        <v>0</v>
      </c>
      <c r="E369" s="15" t="s">
        <v>233</v>
      </c>
      <c r="F369" s="15" t="s">
        <v>21</v>
      </c>
      <c r="G369" s="17">
        <v>27.1</v>
      </c>
    </row>
    <row r="370" spans="1:7" s="2" customFormat="1" ht="16.95" customHeight="1" x14ac:dyDescent="0.25">
      <c r="A370" s="32" t="s">
        <v>238</v>
      </c>
      <c r="B370" s="15" t="s">
        <v>138</v>
      </c>
      <c r="C370" s="15" t="s">
        <v>69</v>
      </c>
      <c r="D370" s="15" t="s">
        <v>0</v>
      </c>
      <c r="E370" s="15" t="s">
        <v>239</v>
      </c>
      <c r="F370" s="16"/>
      <c r="G370" s="17">
        <f>SUM(G371)</f>
        <v>25.1</v>
      </c>
    </row>
    <row r="371" spans="1:7" s="2" customFormat="1" ht="37.200000000000003" customHeight="1" x14ac:dyDescent="0.25">
      <c r="A371" s="32" t="s">
        <v>127</v>
      </c>
      <c r="B371" s="15" t="s">
        <v>138</v>
      </c>
      <c r="C371" s="15" t="s">
        <v>69</v>
      </c>
      <c r="D371" s="15" t="s">
        <v>0</v>
      </c>
      <c r="E371" s="15" t="s">
        <v>239</v>
      </c>
      <c r="F371" s="16" t="s">
        <v>21</v>
      </c>
      <c r="G371" s="17">
        <v>25.1</v>
      </c>
    </row>
    <row r="372" spans="1:7" s="2" customFormat="1" ht="31.2" x14ac:dyDescent="0.25">
      <c r="A372" s="32" t="s">
        <v>234</v>
      </c>
      <c r="B372" s="15" t="s">
        <v>138</v>
      </c>
      <c r="C372" s="27">
        <v>1</v>
      </c>
      <c r="D372" s="15" t="s">
        <v>0</v>
      </c>
      <c r="E372" s="15" t="s">
        <v>235</v>
      </c>
      <c r="F372" s="15"/>
      <c r="G372" s="17">
        <f>SUM(G373)</f>
        <v>58</v>
      </c>
    </row>
    <row r="373" spans="1:7" s="2" customFormat="1" ht="31.2" x14ac:dyDescent="0.25">
      <c r="A373" s="32" t="s">
        <v>127</v>
      </c>
      <c r="B373" s="15" t="s">
        <v>138</v>
      </c>
      <c r="C373" s="27">
        <v>1</v>
      </c>
      <c r="D373" s="15" t="s">
        <v>0</v>
      </c>
      <c r="E373" s="15" t="s">
        <v>235</v>
      </c>
      <c r="F373" s="15" t="s">
        <v>21</v>
      </c>
      <c r="G373" s="17">
        <v>58</v>
      </c>
    </row>
    <row r="374" spans="1:7" s="2" customFormat="1" ht="32.25" customHeight="1" x14ac:dyDescent="0.25">
      <c r="A374" s="32" t="s">
        <v>195</v>
      </c>
      <c r="B374" s="15" t="s">
        <v>138</v>
      </c>
      <c r="C374" s="15" t="s">
        <v>69</v>
      </c>
      <c r="D374" s="15" t="s">
        <v>1</v>
      </c>
      <c r="E374" s="15"/>
      <c r="F374" s="15"/>
      <c r="G374" s="17">
        <f>G375</f>
        <v>4568.3</v>
      </c>
    </row>
    <row r="375" spans="1:7" s="2" customFormat="1" ht="46.8" x14ac:dyDescent="0.25">
      <c r="A375" s="32" t="s">
        <v>36</v>
      </c>
      <c r="B375" s="15" t="s">
        <v>138</v>
      </c>
      <c r="C375" s="15" t="s">
        <v>69</v>
      </c>
      <c r="D375" s="15" t="s">
        <v>1</v>
      </c>
      <c r="E375" s="15" t="s">
        <v>64</v>
      </c>
      <c r="F375" s="15"/>
      <c r="G375" s="17">
        <f>G376</f>
        <v>4568.3</v>
      </c>
    </row>
    <row r="376" spans="1:7" s="2" customFormat="1" ht="31.2" x14ac:dyDescent="0.25">
      <c r="A376" s="32" t="s">
        <v>134</v>
      </c>
      <c r="B376" s="15" t="s">
        <v>138</v>
      </c>
      <c r="C376" s="15" t="s">
        <v>69</v>
      </c>
      <c r="D376" s="15" t="s">
        <v>1</v>
      </c>
      <c r="E376" s="15" t="s">
        <v>64</v>
      </c>
      <c r="F376" s="15" t="s">
        <v>123</v>
      </c>
      <c r="G376" s="17">
        <v>4568.3</v>
      </c>
    </row>
    <row r="377" spans="1:7" s="2" customFormat="1" ht="31.2" x14ac:dyDescent="0.25">
      <c r="A377" s="34" t="s">
        <v>20</v>
      </c>
      <c r="B377" s="15" t="s">
        <v>115</v>
      </c>
      <c r="C377" s="15"/>
      <c r="D377" s="15"/>
      <c r="E377" s="15"/>
      <c r="F377" s="15"/>
      <c r="G377" s="17">
        <f>SUM(G378)</f>
        <v>3052</v>
      </c>
    </row>
    <row r="378" spans="1:7" s="2" customFormat="1" ht="22.95" customHeight="1" x14ac:dyDescent="0.25">
      <c r="A378" s="34" t="s">
        <v>52</v>
      </c>
      <c r="B378" s="15" t="s">
        <v>115</v>
      </c>
      <c r="C378" s="15" t="s">
        <v>69</v>
      </c>
      <c r="D378" s="15"/>
      <c r="E378" s="15"/>
      <c r="F378" s="15"/>
      <c r="G378" s="17">
        <f>SUM(G379)</f>
        <v>3052</v>
      </c>
    </row>
    <row r="379" spans="1:7" s="2" customFormat="1" ht="22.2" customHeight="1" x14ac:dyDescent="0.25">
      <c r="A379" s="34" t="s">
        <v>17</v>
      </c>
      <c r="B379" s="15" t="s">
        <v>115</v>
      </c>
      <c r="C379" s="15" t="s">
        <v>69</v>
      </c>
      <c r="D379" s="15" t="s">
        <v>48</v>
      </c>
      <c r="E379" s="15" t="s">
        <v>50</v>
      </c>
      <c r="F379" s="15"/>
      <c r="G379" s="17">
        <f>SUM(G380:G380)</f>
        <v>3052</v>
      </c>
    </row>
    <row r="380" spans="1:7" s="2" customFormat="1" ht="31.2" x14ac:dyDescent="0.25">
      <c r="A380" s="32" t="s">
        <v>18</v>
      </c>
      <c r="B380" s="15" t="s">
        <v>115</v>
      </c>
      <c r="C380" s="15" t="s">
        <v>69</v>
      </c>
      <c r="D380" s="15" t="s">
        <v>48</v>
      </c>
      <c r="E380" s="15" t="s">
        <v>50</v>
      </c>
      <c r="F380" s="15" t="s">
        <v>19</v>
      </c>
      <c r="G380" s="17">
        <v>3052</v>
      </c>
    </row>
    <row r="381" spans="1:7" s="2" customFormat="1" ht="25.95" customHeight="1" x14ac:dyDescent="0.25">
      <c r="A381" s="34" t="s">
        <v>33</v>
      </c>
      <c r="B381" s="15" t="s">
        <v>116</v>
      </c>
      <c r="C381" s="15"/>
      <c r="D381" s="15"/>
      <c r="E381" s="15"/>
      <c r="F381" s="15"/>
      <c r="G381" s="17">
        <f>SUM(G382)</f>
        <v>1864.3</v>
      </c>
    </row>
    <row r="382" spans="1:7" s="2" customFormat="1" ht="24" customHeight="1" x14ac:dyDescent="0.25">
      <c r="A382" s="34" t="s">
        <v>51</v>
      </c>
      <c r="B382" s="15" t="s">
        <v>116</v>
      </c>
      <c r="C382" s="15" t="s">
        <v>69</v>
      </c>
      <c r="D382" s="15"/>
      <c r="E382" s="15"/>
      <c r="F382" s="15"/>
      <c r="G382" s="17">
        <f>SUM(G383)</f>
        <v>1864.3</v>
      </c>
    </row>
    <row r="383" spans="1:7" s="2" customFormat="1" ht="26.4" customHeight="1" x14ac:dyDescent="0.25">
      <c r="A383" s="34" t="s">
        <v>17</v>
      </c>
      <c r="B383" s="15" t="s">
        <v>116</v>
      </c>
      <c r="C383" s="15" t="s">
        <v>69</v>
      </c>
      <c r="D383" s="15" t="s">
        <v>48</v>
      </c>
      <c r="E383" s="15" t="s">
        <v>50</v>
      </c>
      <c r="F383" s="15"/>
      <c r="G383" s="17">
        <f>SUM(G384:G385)</f>
        <v>1864.3</v>
      </c>
    </row>
    <row r="384" spans="1:7" s="2" customFormat="1" ht="31.2" x14ac:dyDescent="0.25">
      <c r="A384" s="32" t="s">
        <v>18</v>
      </c>
      <c r="B384" s="15" t="s">
        <v>116</v>
      </c>
      <c r="C384" s="15" t="s">
        <v>69</v>
      </c>
      <c r="D384" s="15" t="s">
        <v>48</v>
      </c>
      <c r="E384" s="15" t="s">
        <v>50</v>
      </c>
      <c r="F384" s="15" t="s">
        <v>19</v>
      </c>
      <c r="G384" s="17">
        <v>1800</v>
      </c>
    </row>
    <row r="385" spans="1:11" s="2" customFormat="1" ht="31.5" customHeight="1" x14ac:dyDescent="0.25">
      <c r="A385" s="32" t="s">
        <v>127</v>
      </c>
      <c r="B385" s="15" t="s">
        <v>116</v>
      </c>
      <c r="C385" s="15" t="s">
        <v>69</v>
      </c>
      <c r="D385" s="15" t="s">
        <v>48</v>
      </c>
      <c r="E385" s="15" t="s">
        <v>50</v>
      </c>
      <c r="F385" s="15" t="s">
        <v>21</v>
      </c>
      <c r="G385" s="17">
        <v>64.3</v>
      </c>
    </row>
    <row r="386" spans="1:11" s="2" customFormat="1" x14ac:dyDescent="0.25">
      <c r="A386" s="32" t="s">
        <v>37</v>
      </c>
      <c r="B386" s="15" t="s">
        <v>55</v>
      </c>
      <c r="C386" s="15"/>
      <c r="D386" s="15"/>
      <c r="E386" s="15"/>
      <c r="F386" s="15"/>
      <c r="G386" s="17">
        <f>SUM(G387+G400)</f>
        <v>117594.29999999999</v>
      </c>
    </row>
    <row r="387" spans="1:11" s="2" customFormat="1" ht="31.2" x14ac:dyDescent="0.25">
      <c r="A387" s="34" t="s">
        <v>22</v>
      </c>
      <c r="B387" s="15" t="s">
        <v>55</v>
      </c>
      <c r="C387" s="15" t="s">
        <v>69</v>
      </c>
      <c r="D387" s="15"/>
      <c r="E387" s="15"/>
      <c r="F387" s="15"/>
      <c r="G387" s="17">
        <f>SUM(G388+G397+G394)</f>
        <v>111631.19999999998</v>
      </c>
    </row>
    <row r="388" spans="1:11" s="2" customFormat="1" x14ac:dyDescent="0.25">
      <c r="A388" s="34" t="s">
        <v>17</v>
      </c>
      <c r="B388" s="15" t="s">
        <v>55</v>
      </c>
      <c r="C388" s="15" t="s">
        <v>69</v>
      </c>
      <c r="D388" s="15" t="s">
        <v>48</v>
      </c>
      <c r="E388" s="15" t="s">
        <v>50</v>
      </c>
      <c r="F388" s="15"/>
      <c r="G388" s="17">
        <f>SUM(G389:G393)</f>
        <v>109803.79999999999</v>
      </c>
    </row>
    <row r="389" spans="1:11" s="2" customFormat="1" ht="31.2" x14ac:dyDescent="0.25">
      <c r="A389" s="32" t="s">
        <v>18</v>
      </c>
      <c r="B389" s="15" t="s">
        <v>55</v>
      </c>
      <c r="C389" s="15" t="s">
        <v>69</v>
      </c>
      <c r="D389" s="15" t="s">
        <v>48</v>
      </c>
      <c r="E389" s="15" t="s">
        <v>50</v>
      </c>
      <c r="F389" s="15" t="s">
        <v>19</v>
      </c>
      <c r="G389" s="17">
        <f>104435.7+3565.5</f>
        <v>108001.2</v>
      </c>
    </row>
    <row r="390" spans="1:11" s="2" customFormat="1" ht="31.2" x14ac:dyDescent="0.25">
      <c r="A390" s="32" t="s">
        <v>127</v>
      </c>
      <c r="B390" s="15" t="s">
        <v>55</v>
      </c>
      <c r="C390" s="15" t="s">
        <v>69</v>
      </c>
      <c r="D390" s="15" t="s">
        <v>48</v>
      </c>
      <c r="E390" s="15" t="s">
        <v>50</v>
      </c>
      <c r="F390" s="15" t="s">
        <v>21</v>
      </c>
      <c r="G390" s="17">
        <f>1426.1+70.3</f>
        <v>1496.3999999999999</v>
      </c>
    </row>
    <row r="391" spans="1:11" s="2" customFormat="1" ht="22.95" customHeight="1" x14ac:dyDescent="0.25">
      <c r="A391" s="32" t="s">
        <v>129</v>
      </c>
      <c r="B391" s="15" t="s">
        <v>55</v>
      </c>
      <c r="C391" s="15" t="s">
        <v>69</v>
      </c>
      <c r="D391" s="15" t="s">
        <v>48</v>
      </c>
      <c r="E391" s="15" t="s">
        <v>50</v>
      </c>
      <c r="F391" s="15" t="s">
        <v>121</v>
      </c>
      <c r="G391" s="17"/>
    </row>
    <row r="392" spans="1:11" s="2" customFormat="1" ht="23.4" customHeight="1" x14ac:dyDescent="0.25">
      <c r="A392" s="32" t="s">
        <v>9</v>
      </c>
      <c r="B392" s="15" t="s">
        <v>55</v>
      </c>
      <c r="C392" s="15" t="s">
        <v>69</v>
      </c>
      <c r="D392" s="15" t="s">
        <v>48</v>
      </c>
      <c r="E392" s="15" t="s">
        <v>50</v>
      </c>
      <c r="F392" s="15" t="s">
        <v>28</v>
      </c>
      <c r="G392" s="17"/>
    </row>
    <row r="393" spans="1:11" s="2" customFormat="1" x14ac:dyDescent="0.25">
      <c r="A393" s="32" t="s">
        <v>23</v>
      </c>
      <c r="B393" s="15" t="s">
        <v>55</v>
      </c>
      <c r="C393" s="15" t="s">
        <v>69</v>
      </c>
      <c r="D393" s="15" t="s">
        <v>48</v>
      </c>
      <c r="E393" s="15" t="s">
        <v>50</v>
      </c>
      <c r="F393" s="15" t="s">
        <v>24</v>
      </c>
      <c r="G393" s="17">
        <v>306.2</v>
      </c>
    </row>
    <row r="394" spans="1:11" s="2" customFormat="1" ht="66.599999999999994" customHeight="1" x14ac:dyDescent="0.25">
      <c r="A394" s="32" t="s">
        <v>205</v>
      </c>
      <c r="B394" s="15">
        <v>52</v>
      </c>
      <c r="C394" s="27">
        <v>1</v>
      </c>
      <c r="D394" s="15" t="s">
        <v>48</v>
      </c>
      <c r="E394" s="15" t="s">
        <v>206</v>
      </c>
      <c r="F394" s="15"/>
      <c r="G394" s="17">
        <f>SUM(G395:G396)</f>
        <v>1282.5</v>
      </c>
    </row>
    <row r="395" spans="1:11" s="2" customFormat="1" ht="31.2" x14ac:dyDescent="0.25">
      <c r="A395" s="32" t="s">
        <v>18</v>
      </c>
      <c r="B395" s="15">
        <v>52</v>
      </c>
      <c r="C395" s="27">
        <v>1</v>
      </c>
      <c r="D395" s="15" t="s">
        <v>48</v>
      </c>
      <c r="E395" s="15" t="s">
        <v>206</v>
      </c>
      <c r="F395" s="15" t="s">
        <v>19</v>
      </c>
      <c r="G395" s="17">
        <v>1231.3</v>
      </c>
    </row>
    <row r="396" spans="1:11" s="2" customFormat="1" ht="31.2" x14ac:dyDescent="0.25">
      <c r="A396" s="32" t="s">
        <v>127</v>
      </c>
      <c r="B396" s="15">
        <v>52</v>
      </c>
      <c r="C396" s="27">
        <v>1</v>
      </c>
      <c r="D396" s="15" t="s">
        <v>48</v>
      </c>
      <c r="E396" s="15" t="s">
        <v>206</v>
      </c>
      <c r="F396" s="15" t="s">
        <v>21</v>
      </c>
      <c r="G396" s="17">
        <v>51.2</v>
      </c>
    </row>
    <row r="397" spans="1:11" s="2" customFormat="1" ht="52.95" customHeight="1" x14ac:dyDescent="0.25">
      <c r="A397" s="32" t="s">
        <v>40</v>
      </c>
      <c r="B397" s="15">
        <v>52</v>
      </c>
      <c r="C397" s="15">
        <v>1</v>
      </c>
      <c r="D397" s="15" t="s">
        <v>48</v>
      </c>
      <c r="E397" s="15" t="s">
        <v>81</v>
      </c>
      <c r="F397" s="15"/>
      <c r="G397" s="17">
        <f>G398+G399</f>
        <v>544.9</v>
      </c>
    </row>
    <row r="398" spans="1:11" s="2" customFormat="1" ht="31.2" x14ac:dyDescent="0.25">
      <c r="A398" s="32" t="s">
        <v>18</v>
      </c>
      <c r="B398" s="15">
        <v>52</v>
      </c>
      <c r="C398" s="15">
        <v>1</v>
      </c>
      <c r="D398" s="15" t="s">
        <v>48</v>
      </c>
      <c r="E398" s="15" t="s">
        <v>81</v>
      </c>
      <c r="F398" s="15" t="s">
        <v>19</v>
      </c>
      <c r="G398" s="17">
        <v>474.4</v>
      </c>
    </row>
    <row r="399" spans="1:11" ht="31.2" x14ac:dyDescent="0.25">
      <c r="A399" s="32" t="s">
        <v>127</v>
      </c>
      <c r="B399" s="15">
        <v>52</v>
      </c>
      <c r="C399" s="15">
        <v>1</v>
      </c>
      <c r="D399" s="15" t="s">
        <v>48</v>
      </c>
      <c r="E399" s="15" t="s">
        <v>81</v>
      </c>
      <c r="F399" s="15" t="s">
        <v>21</v>
      </c>
      <c r="G399" s="17">
        <v>70.5</v>
      </c>
    </row>
    <row r="400" spans="1:11" ht="16.2" customHeight="1" x14ac:dyDescent="0.25">
      <c r="A400" s="34" t="s">
        <v>25</v>
      </c>
      <c r="B400" s="15" t="s">
        <v>55</v>
      </c>
      <c r="C400" s="15" t="s">
        <v>106</v>
      </c>
      <c r="D400" s="15"/>
      <c r="E400" s="15"/>
      <c r="F400" s="15"/>
      <c r="G400" s="17">
        <f>SUM(G401+G403+G406+G409)</f>
        <v>5963.1</v>
      </c>
      <c r="K400" s="19"/>
    </row>
    <row r="401" spans="1:7" ht="49.2" customHeight="1" x14ac:dyDescent="0.25">
      <c r="A401" s="33" t="s">
        <v>46</v>
      </c>
      <c r="B401" s="15" t="s">
        <v>55</v>
      </c>
      <c r="C401" s="15" t="s">
        <v>106</v>
      </c>
      <c r="D401" s="15" t="s">
        <v>48</v>
      </c>
      <c r="E401" s="15" t="s">
        <v>58</v>
      </c>
      <c r="F401" s="15"/>
      <c r="G401" s="17">
        <f>SUM(G402:G402)</f>
        <v>194</v>
      </c>
    </row>
    <row r="402" spans="1:7" ht="34.950000000000003" customHeight="1" x14ac:dyDescent="0.25">
      <c r="A402" s="32" t="s">
        <v>127</v>
      </c>
      <c r="B402" s="15" t="s">
        <v>55</v>
      </c>
      <c r="C402" s="15" t="s">
        <v>106</v>
      </c>
      <c r="D402" s="15" t="s">
        <v>48</v>
      </c>
      <c r="E402" s="15" t="s">
        <v>58</v>
      </c>
      <c r="F402" s="15" t="s">
        <v>21</v>
      </c>
      <c r="G402" s="17">
        <v>194</v>
      </c>
    </row>
    <row r="403" spans="1:7" ht="36" customHeight="1" x14ac:dyDescent="0.25">
      <c r="A403" s="33" t="s">
        <v>223</v>
      </c>
      <c r="B403" s="15" t="s">
        <v>55</v>
      </c>
      <c r="C403" s="15" t="s">
        <v>106</v>
      </c>
      <c r="D403" s="15" t="s">
        <v>48</v>
      </c>
      <c r="E403" s="15" t="s">
        <v>57</v>
      </c>
      <c r="F403" s="15"/>
      <c r="G403" s="17">
        <f>SUM(G404:G405)</f>
        <v>776</v>
      </c>
    </row>
    <row r="404" spans="1:7" ht="49.2" customHeight="1" x14ac:dyDescent="0.25">
      <c r="A404" s="32" t="s">
        <v>126</v>
      </c>
      <c r="B404" s="15" t="s">
        <v>55</v>
      </c>
      <c r="C404" s="15" t="s">
        <v>106</v>
      </c>
      <c r="D404" s="15" t="s">
        <v>48</v>
      </c>
      <c r="E404" s="15" t="s">
        <v>57</v>
      </c>
      <c r="F404" s="15" t="s">
        <v>19</v>
      </c>
      <c r="G404" s="17">
        <v>703.7</v>
      </c>
    </row>
    <row r="405" spans="1:7" ht="32.4" customHeight="1" x14ac:dyDescent="0.25">
      <c r="A405" s="32" t="s">
        <v>127</v>
      </c>
      <c r="B405" s="15" t="s">
        <v>55</v>
      </c>
      <c r="C405" s="15" t="s">
        <v>106</v>
      </c>
      <c r="D405" s="15" t="s">
        <v>48</v>
      </c>
      <c r="E405" s="15" t="s">
        <v>57</v>
      </c>
      <c r="F405" s="15" t="s">
        <v>21</v>
      </c>
      <c r="G405" s="17">
        <v>72.3</v>
      </c>
    </row>
    <row r="406" spans="1:7" ht="64.95" customHeight="1" x14ac:dyDescent="0.25">
      <c r="A406" s="33" t="s">
        <v>262</v>
      </c>
      <c r="B406" s="15" t="s">
        <v>55</v>
      </c>
      <c r="C406" s="15" t="s">
        <v>106</v>
      </c>
      <c r="D406" s="15" t="s">
        <v>48</v>
      </c>
      <c r="E406" s="15" t="s">
        <v>261</v>
      </c>
      <c r="F406" s="15"/>
      <c r="G406" s="17">
        <f>SUM(G407:G408)</f>
        <v>775.90000000000009</v>
      </c>
    </row>
    <row r="407" spans="1:7" ht="52.95" customHeight="1" x14ac:dyDescent="0.25">
      <c r="A407" s="32" t="s">
        <v>126</v>
      </c>
      <c r="B407" s="15" t="s">
        <v>55</v>
      </c>
      <c r="C407" s="15" t="s">
        <v>106</v>
      </c>
      <c r="D407" s="15" t="s">
        <v>48</v>
      </c>
      <c r="E407" s="15" t="s">
        <v>261</v>
      </c>
      <c r="F407" s="15" t="s">
        <v>19</v>
      </c>
      <c r="G407" s="17">
        <v>703.7</v>
      </c>
    </row>
    <row r="408" spans="1:7" ht="34.200000000000003" customHeight="1" x14ac:dyDescent="0.25">
      <c r="A408" s="32" t="s">
        <v>127</v>
      </c>
      <c r="B408" s="15" t="s">
        <v>55</v>
      </c>
      <c r="C408" s="15" t="s">
        <v>106</v>
      </c>
      <c r="D408" s="15" t="s">
        <v>48</v>
      </c>
      <c r="E408" s="15" t="s">
        <v>261</v>
      </c>
      <c r="F408" s="15" t="s">
        <v>21</v>
      </c>
      <c r="G408" s="17">
        <v>72.2</v>
      </c>
    </row>
    <row r="409" spans="1:7" ht="33" customHeight="1" x14ac:dyDescent="0.25">
      <c r="A409" s="32" t="s">
        <v>250</v>
      </c>
      <c r="B409" s="15" t="s">
        <v>55</v>
      </c>
      <c r="C409" s="15" t="s">
        <v>106</v>
      </c>
      <c r="D409" s="15" t="s">
        <v>48</v>
      </c>
      <c r="E409" s="15" t="s">
        <v>242</v>
      </c>
      <c r="F409" s="15"/>
      <c r="G409" s="17">
        <f>SUM(G410:G411)</f>
        <v>4217.2</v>
      </c>
    </row>
    <row r="410" spans="1:7" ht="50.4" customHeight="1" x14ac:dyDescent="0.25">
      <c r="A410" s="32" t="s">
        <v>125</v>
      </c>
      <c r="B410" s="15" t="s">
        <v>55</v>
      </c>
      <c r="C410" s="15" t="s">
        <v>106</v>
      </c>
      <c r="D410" s="15" t="s">
        <v>48</v>
      </c>
      <c r="E410" s="15" t="s">
        <v>242</v>
      </c>
      <c r="F410" s="15" t="s">
        <v>19</v>
      </c>
      <c r="G410" s="17">
        <v>3940</v>
      </c>
    </row>
    <row r="411" spans="1:7" ht="31.95" customHeight="1" x14ac:dyDescent="0.25">
      <c r="A411" s="32" t="s">
        <v>127</v>
      </c>
      <c r="B411" s="15" t="s">
        <v>55</v>
      </c>
      <c r="C411" s="15" t="s">
        <v>106</v>
      </c>
      <c r="D411" s="15" t="s">
        <v>48</v>
      </c>
      <c r="E411" s="15" t="s">
        <v>242</v>
      </c>
      <c r="F411" s="15" t="s">
        <v>21</v>
      </c>
      <c r="G411" s="17">
        <v>277.2</v>
      </c>
    </row>
    <row r="412" spans="1:7" ht="40.950000000000003" customHeight="1" x14ac:dyDescent="0.25">
      <c r="A412" s="34" t="s">
        <v>35</v>
      </c>
      <c r="B412" s="15" t="s">
        <v>79</v>
      </c>
      <c r="C412" s="15"/>
      <c r="D412" s="15"/>
      <c r="E412" s="15"/>
      <c r="F412" s="15"/>
      <c r="G412" s="17">
        <f>SUM(G413+G419)</f>
        <v>29058.1</v>
      </c>
    </row>
    <row r="413" spans="1:7" ht="36" customHeight="1" x14ac:dyDescent="0.25">
      <c r="A413" s="34" t="s">
        <v>80</v>
      </c>
      <c r="B413" s="15" t="s">
        <v>79</v>
      </c>
      <c r="C413" s="15" t="s">
        <v>69</v>
      </c>
      <c r="D413" s="15"/>
      <c r="E413" s="15"/>
      <c r="F413" s="15"/>
      <c r="G413" s="17">
        <f>SUM(G414)</f>
        <v>27058.1</v>
      </c>
    </row>
    <row r="414" spans="1:7" ht="18.600000000000001" customHeight="1" x14ac:dyDescent="0.25">
      <c r="A414" s="34" t="s">
        <v>17</v>
      </c>
      <c r="B414" s="15" t="s">
        <v>79</v>
      </c>
      <c r="C414" s="15" t="s">
        <v>69</v>
      </c>
      <c r="D414" s="15" t="s">
        <v>48</v>
      </c>
      <c r="E414" s="15" t="s">
        <v>50</v>
      </c>
      <c r="F414" s="15"/>
      <c r="G414" s="17">
        <f>SUM(G415:G418)</f>
        <v>27058.1</v>
      </c>
    </row>
    <row r="415" spans="1:7" ht="31.2" x14ac:dyDescent="0.25">
      <c r="A415" s="32" t="s">
        <v>18</v>
      </c>
      <c r="B415" s="15" t="s">
        <v>79</v>
      </c>
      <c r="C415" s="15" t="s">
        <v>69</v>
      </c>
      <c r="D415" s="15" t="s">
        <v>48</v>
      </c>
      <c r="E415" s="15" t="s">
        <v>50</v>
      </c>
      <c r="F415" s="15" t="s">
        <v>19</v>
      </c>
      <c r="G415" s="17">
        <v>26414.5</v>
      </c>
    </row>
    <row r="416" spans="1:7" ht="34.950000000000003" customHeight="1" x14ac:dyDescent="0.25">
      <c r="A416" s="32" t="s">
        <v>127</v>
      </c>
      <c r="B416" s="15" t="s">
        <v>79</v>
      </c>
      <c r="C416" s="15" t="s">
        <v>69</v>
      </c>
      <c r="D416" s="15" t="s">
        <v>48</v>
      </c>
      <c r="E416" s="15" t="s">
        <v>50</v>
      </c>
      <c r="F416" s="15" t="s">
        <v>21</v>
      </c>
      <c r="G416" s="17">
        <v>639.6</v>
      </c>
    </row>
    <row r="417" spans="1:7" ht="21" customHeight="1" x14ac:dyDescent="0.25">
      <c r="A417" s="32" t="s">
        <v>129</v>
      </c>
      <c r="B417" s="15" t="s">
        <v>79</v>
      </c>
      <c r="C417" s="15" t="s">
        <v>69</v>
      </c>
      <c r="D417" s="15" t="s">
        <v>48</v>
      </c>
      <c r="E417" s="15" t="s">
        <v>50</v>
      </c>
      <c r="F417" s="15" t="s">
        <v>121</v>
      </c>
      <c r="G417" s="17"/>
    </row>
    <row r="418" spans="1:7" ht="19.2" customHeight="1" x14ac:dyDescent="0.25">
      <c r="A418" s="32" t="s">
        <v>23</v>
      </c>
      <c r="B418" s="15" t="s">
        <v>79</v>
      </c>
      <c r="C418" s="15" t="s">
        <v>69</v>
      </c>
      <c r="D418" s="15" t="s">
        <v>48</v>
      </c>
      <c r="E418" s="15" t="s">
        <v>50</v>
      </c>
      <c r="F418" s="15" t="s">
        <v>24</v>
      </c>
      <c r="G418" s="17">
        <v>4</v>
      </c>
    </row>
    <row r="419" spans="1:7" ht="18" customHeight="1" x14ac:dyDescent="0.25">
      <c r="A419" s="34" t="s">
        <v>27</v>
      </c>
      <c r="B419" s="15" t="s">
        <v>79</v>
      </c>
      <c r="C419" s="15" t="s">
        <v>106</v>
      </c>
      <c r="D419" s="15"/>
      <c r="E419" s="15"/>
      <c r="F419" s="15"/>
      <c r="G419" s="17">
        <f>SUM(G420)</f>
        <v>2000</v>
      </c>
    </row>
    <row r="420" spans="1:7" ht="34.200000000000003" customHeight="1" x14ac:dyDescent="0.25">
      <c r="A420" s="34" t="s">
        <v>34</v>
      </c>
      <c r="B420" s="15" t="s">
        <v>79</v>
      </c>
      <c r="C420" s="15" t="s">
        <v>106</v>
      </c>
      <c r="D420" s="15" t="s">
        <v>48</v>
      </c>
      <c r="E420" s="15" t="s">
        <v>82</v>
      </c>
      <c r="F420" s="15"/>
      <c r="G420" s="17">
        <f>SUM(G421:G425)</f>
        <v>2000</v>
      </c>
    </row>
    <row r="421" spans="1:7" ht="31.2" x14ac:dyDescent="0.25">
      <c r="A421" s="32" t="s">
        <v>127</v>
      </c>
      <c r="B421" s="15" t="s">
        <v>79</v>
      </c>
      <c r="C421" s="15" t="s">
        <v>106</v>
      </c>
      <c r="D421" s="15" t="s">
        <v>48</v>
      </c>
      <c r="E421" s="15" t="s">
        <v>82</v>
      </c>
      <c r="F421" s="15" t="s">
        <v>21</v>
      </c>
      <c r="G421" s="17"/>
    </row>
    <row r="422" spans="1:7" ht="19.95" customHeight="1" x14ac:dyDescent="0.25">
      <c r="A422" s="34" t="s">
        <v>129</v>
      </c>
      <c r="B422" s="15" t="s">
        <v>79</v>
      </c>
      <c r="C422" s="15" t="s">
        <v>106</v>
      </c>
      <c r="D422" s="15" t="s">
        <v>48</v>
      </c>
      <c r="E422" s="15" t="s">
        <v>82</v>
      </c>
      <c r="F422" s="15" t="s">
        <v>121</v>
      </c>
      <c r="G422" s="17"/>
    </row>
    <row r="423" spans="1:7" ht="19.2" customHeight="1" x14ac:dyDescent="0.25">
      <c r="A423" s="34" t="s">
        <v>9</v>
      </c>
      <c r="B423" s="15" t="s">
        <v>79</v>
      </c>
      <c r="C423" s="15" t="s">
        <v>106</v>
      </c>
      <c r="D423" s="15" t="s">
        <v>48</v>
      </c>
      <c r="E423" s="15" t="s">
        <v>82</v>
      </c>
      <c r="F423" s="15" t="s">
        <v>28</v>
      </c>
      <c r="G423" s="17"/>
    </row>
    <row r="424" spans="1:7" ht="31.2" x14ac:dyDescent="0.25">
      <c r="A424" s="32" t="s">
        <v>134</v>
      </c>
      <c r="B424" s="15" t="s">
        <v>79</v>
      </c>
      <c r="C424" s="15" t="s">
        <v>106</v>
      </c>
      <c r="D424" s="15" t="s">
        <v>48</v>
      </c>
      <c r="E424" s="15" t="s">
        <v>82</v>
      </c>
      <c r="F424" s="15" t="s">
        <v>123</v>
      </c>
      <c r="G424" s="17"/>
    </row>
    <row r="425" spans="1:7" x14ac:dyDescent="0.25">
      <c r="A425" s="32" t="s">
        <v>23</v>
      </c>
      <c r="B425" s="15" t="s">
        <v>79</v>
      </c>
      <c r="C425" s="15" t="s">
        <v>106</v>
      </c>
      <c r="D425" s="15" t="s">
        <v>48</v>
      </c>
      <c r="E425" s="15" t="s">
        <v>82</v>
      </c>
      <c r="F425" s="15" t="s">
        <v>24</v>
      </c>
      <c r="G425" s="17">
        <v>2000</v>
      </c>
    </row>
    <row r="426" spans="1:7" s="2" customFormat="1" ht="31.2" x14ac:dyDescent="0.25">
      <c r="A426" s="34" t="s">
        <v>29</v>
      </c>
      <c r="B426" s="15" t="s">
        <v>84</v>
      </c>
      <c r="C426" s="15"/>
      <c r="D426" s="15"/>
      <c r="E426" s="15"/>
      <c r="F426" s="15"/>
      <c r="G426" s="17">
        <f>SUM(G427)</f>
        <v>10433.299999999999</v>
      </c>
    </row>
    <row r="427" spans="1:7" s="2" customFormat="1" ht="21" customHeight="1" x14ac:dyDescent="0.25">
      <c r="A427" s="34" t="s">
        <v>30</v>
      </c>
      <c r="B427" s="15" t="s">
        <v>84</v>
      </c>
      <c r="C427" s="15" t="s">
        <v>106</v>
      </c>
      <c r="D427" s="15"/>
      <c r="E427" s="15"/>
      <c r="F427" s="15"/>
      <c r="G427" s="17">
        <f>SUM(G428+G432)</f>
        <v>10433.299999999999</v>
      </c>
    </row>
    <row r="428" spans="1:7" s="2" customFormat="1" ht="18.600000000000001" customHeight="1" x14ac:dyDescent="0.25">
      <c r="A428" s="34" t="s">
        <v>17</v>
      </c>
      <c r="B428" s="15" t="s">
        <v>84</v>
      </c>
      <c r="C428" s="15" t="s">
        <v>106</v>
      </c>
      <c r="D428" s="15" t="s">
        <v>48</v>
      </c>
      <c r="E428" s="15" t="s">
        <v>50</v>
      </c>
      <c r="F428" s="15"/>
      <c r="G428" s="17">
        <f>SUM(G429:G431)</f>
        <v>7164.0999999999995</v>
      </c>
    </row>
    <row r="429" spans="1:7" s="2" customFormat="1" ht="35.4" customHeight="1" x14ac:dyDescent="0.25">
      <c r="A429" s="32" t="s">
        <v>18</v>
      </c>
      <c r="B429" s="15" t="s">
        <v>84</v>
      </c>
      <c r="C429" s="15" t="s">
        <v>106</v>
      </c>
      <c r="D429" s="15" t="s">
        <v>48</v>
      </c>
      <c r="E429" s="15" t="s">
        <v>50</v>
      </c>
      <c r="F429" s="15" t="s">
        <v>19</v>
      </c>
      <c r="G429" s="17">
        <v>6979.2</v>
      </c>
    </row>
    <row r="430" spans="1:7" s="2" customFormat="1" ht="31.2" customHeight="1" x14ac:dyDescent="0.25">
      <c r="A430" s="32" t="s">
        <v>127</v>
      </c>
      <c r="B430" s="15" t="s">
        <v>84</v>
      </c>
      <c r="C430" s="15" t="s">
        <v>106</v>
      </c>
      <c r="D430" s="15" t="s">
        <v>48</v>
      </c>
      <c r="E430" s="15" t="s">
        <v>50</v>
      </c>
      <c r="F430" s="15" t="s">
        <v>21</v>
      </c>
      <c r="G430" s="17">
        <v>157.9</v>
      </c>
    </row>
    <row r="431" spans="1:7" s="2" customFormat="1" ht="21" customHeight="1" x14ac:dyDescent="0.25">
      <c r="A431" s="32" t="s">
        <v>23</v>
      </c>
      <c r="B431" s="15" t="s">
        <v>84</v>
      </c>
      <c r="C431" s="15" t="s">
        <v>106</v>
      </c>
      <c r="D431" s="15" t="s">
        <v>48</v>
      </c>
      <c r="E431" s="15" t="s">
        <v>50</v>
      </c>
      <c r="F431" s="15" t="s">
        <v>24</v>
      </c>
      <c r="G431" s="17">
        <v>27</v>
      </c>
    </row>
    <row r="432" spans="1:7" s="2" customFormat="1" ht="45.6" customHeight="1" x14ac:dyDescent="0.25">
      <c r="A432" s="34" t="s">
        <v>42</v>
      </c>
      <c r="B432" s="15" t="s">
        <v>84</v>
      </c>
      <c r="C432" s="15" t="s">
        <v>106</v>
      </c>
      <c r="D432" s="15" t="s">
        <v>48</v>
      </c>
      <c r="E432" s="15" t="s">
        <v>85</v>
      </c>
      <c r="F432" s="15"/>
      <c r="G432" s="17">
        <f>SUM(G433:G434)</f>
        <v>3269.2</v>
      </c>
    </row>
    <row r="433" spans="1:7" s="2" customFormat="1" ht="32.4" customHeight="1" x14ac:dyDescent="0.25">
      <c r="A433" s="32" t="s">
        <v>18</v>
      </c>
      <c r="B433" s="15" t="s">
        <v>84</v>
      </c>
      <c r="C433" s="15" t="s">
        <v>106</v>
      </c>
      <c r="D433" s="15" t="s">
        <v>48</v>
      </c>
      <c r="E433" s="15" t="s">
        <v>85</v>
      </c>
      <c r="F433" s="15" t="s">
        <v>19</v>
      </c>
      <c r="G433" s="17">
        <v>2846.2</v>
      </c>
    </row>
    <row r="434" spans="1:7" s="2" customFormat="1" ht="30" customHeight="1" x14ac:dyDescent="0.25">
      <c r="A434" s="32" t="s">
        <v>127</v>
      </c>
      <c r="B434" s="15" t="s">
        <v>84</v>
      </c>
      <c r="C434" s="15" t="s">
        <v>106</v>
      </c>
      <c r="D434" s="15" t="s">
        <v>48</v>
      </c>
      <c r="E434" s="15" t="s">
        <v>85</v>
      </c>
      <c r="F434" s="15" t="s">
        <v>21</v>
      </c>
      <c r="G434" s="17">
        <v>423</v>
      </c>
    </row>
    <row r="435" spans="1:7" s="2" customFormat="1" ht="21" customHeight="1" x14ac:dyDescent="0.25">
      <c r="A435" s="34" t="s">
        <v>26</v>
      </c>
      <c r="B435" s="15" t="s">
        <v>65</v>
      </c>
      <c r="C435" s="15"/>
      <c r="D435" s="15"/>
      <c r="E435" s="15"/>
      <c r="F435" s="15"/>
      <c r="G435" s="17">
        <f>SUM(G436)</f>
        <v>48.8</v>
      </c>
    </row>
    <row r="436" spans="1:7" s="2" customFormat="1" x14ac:dyDescent="0.25">
      <c r="A436" s="34" t="s">
        <v>45</v>
      </c>
      <c r="B436" s="15" t="s">
        <v>65</v>
      </c>
      <c r="C436" s="15" t="s">
        <v>69</v>
      </c>
      <c r="D436" s="15" t="s">
        <v>48</v>
      </c>
      <c r="E436" s="15"/>
      <c r="F436" s="15"/>
      <c r="G436" s="17">
        <f>SUM(G437)</f>
        <v>48.8</v>
      </c>
    </row>
    <row r="437" spans="1:7" s="2" customFormat="1" x14ac:dyDescent="0.25">
      <c r="A437" s="34" t="s">
        <v>6</v>
      </c>
      <c r="B437" s="15" t="s">
        <v>65</v>
      </c>
      <c r="C437" s="15" t="s">
        <v>69</v>
      </c>
      <c r="D437" s="15" t="s">
        <v>48</v>
      </c>
      <c r="E437" s="15" t="s">
        <v>66</v>
      </c>
      <c r="F437" s="15"/>
      <c r="G437" s="17">
        <f>SUM(G438:G438)</f>
        <v>48.8</v>
      </c>
    </row>
    <row r="438" spans="1:7" s="2" customFormat="1" ht="31.2" x14ac:dyDescent="0.25">
      <c r="A438" s="32" t="s">
        <v>127</v>
      </c>
      <c r="B438" s="15" t="s">
        <v>65</v>
      </c>
      <c r="C438" s="15" t="s">
        <v>69</v>
      </c>
      <c r="D438" s="15" t="s">
        <v>48</v>
      </c>
      <c r="E438" s="15" t="s">
        <v>66</v>
      </c>
      <c r="F438" s="15" t="s">
        <v>21</v>
      </c>
      <c r="G438" s="17">
        <v>48.8</v>
      </c>
    </row>
    <row r="439" spans="1:7" s="2" customFormat="1" x14ac:dyDescent="0.25">
      <c r="A439" s="45" t="s">
        <v>273</v>
      </c>
      <c r="B439" s="46"/>
      <c r="C439" s="46"/>
      <c r="D439" s="46"/>
      <c r="E439" s="46"/>
      <c r="F439" s="46"/>
      <c r="G439" s="48">
        <v>75400</v>
      </c>
    </row>
    <row r="440" spans="1:7" s="2" customFormat="1" ht="69" customHeight="1" x14ac:dyDescent="0.35">
      <c r="A440" s="12" t="s">
        <v>271</v>
      </c>
      <c r="B440" s="13"/>
      <c r="C440" s="10"/>
      <c r="D440" s="9"/>
      <c r="E440" s="52" t="s">
        <v>272</v>
      </c>
      <c r="F440" s="52"/>
      <c r="G440" s="52"/>
    </row>
    <row r="441" spans="1:7" s="2" customFormat="1" ht="32.4" customHeight="1" x14ac:dyDescent="0.35">
      <c r="A441" s="12"/>
      <c r="B441" s="13"/>
      <c r="C441" s="10"/>
      <c r="D441" s="9"/>
      <c r="E441" s="9"/>
      <c r="F441" s="9"/>
      <c r="G441" s="49"/>
    </row>
    <row r="442" spans="1:7" s="2" customFormat="1" ht="32.4" customHeight="1" x14ac:dyDescent="0.35">
      <c r="A442" s="14" t="s">
        <v>152</v>
      </c>
      <c r="B442" s="9"/>
      <c r="C442" s="10"/>
      <c r="D442" s="9"/>
      <c r="E442" s="9"/>
      <c r="F442" s="9"/>
      <c r="G442" s="11"/>
    </row>
    <row r="443" spans="1:7" s="2" customFormat="1" ht="78.599999999999994" customHeight="1" x14ac:dyDescent="0.25">
      <c r="A443" s="5"/>
      <c r="B443" s="7"/>
      <c r="C443" s="6"/>
      <c r="D443" s="7"/>
      <c r="E443" s="7"/>
      <c r="F443" s="7"/>
      <c r="G443" s="8"/>
    </row>
    <row r="444" spans="1:7" s="2" customFormat="1" ht="33.6" customHeight="1" x14ac:dyDescent="0.25">
      <c r="A444" s="4"/>
      <c r="B444" s="7"/>
      <c r="C444" s="6"/>
      <c r="D444" s="7"/>
      <c r="E444" s="7"/>
      <c r="F444" s="7"/>
      <c r="G444" s="8"/>
    </row>
    <row r="445" spans="1:7" s="2" customFormat="1" ht="22.5" customHeight="1" x14ac:dyDescent="0.25">
      <c r="A445" s="4"/>
      <c r="B445" s="7"/>
      <c r="C445" s="6"/>
      <c r="D445" s="7"/>
      <c r="E445" s="7"/>
      <c r="F445" s="7"/>
      <c r="G445" s="8"/>
    </row>
    <row r="446" spans="1:7" s="2" customFormat="1" ht="21.75" customHeight="1" x14ac:dyDescent="0.25">
      <c r="A446" s="4"/>
      <c r="B446" s="7"/>
      <c r="C446" s="6"/>
      <c r="D446" s="7"/>
      <c r="E446" s="7"/>
      <c r="F446" s="7"/>
      <c r="G446" s="8"/>
    </row>
    <row r="447" spans="1:7" s="2" customFormat="1" ht="32.25" customHeight="1" x14ac:dyDescent="0.25">
      <c r="A447" s="4"/>
      <c r="B447" s="7"/>
      <c r="C447" s="6"/>
      <c r="D447" s="7"/>
      <c r="E447" s="7"/>
      <c r="F447" s="7"/>
      <c r="G447" s="8"/>
    </row>
    <row r="448" spans="1:7" s="2" customFormat="1" ht="19.2" customHeight="1" x14ac:dyDescent="0.25">
      <c r="A448" s="4"/>
      <c r="B448" s="7"/>
      <c r="C448" s="6"/>
      <c r="D448" s="7"/>
      <c r="E448" s="7"/>
      <c r="F448" s="7"/>
      <c r="G448" s="8"/>
    </row>
    <row r="449" spans="1:7" s="2" customFormat="1" x14ac:dyDescent="0.25">
      <c r="A449" s="4"/>
      <c r="B449" s="7"/>
      <c r="C449" s="6"/>
      <c r="D449" s="7"/>
      <c r="E449" s="7"/>
      <c r="F449" s="7"/>
      <c r="G449" s="8"/>
    </row>
    <row r="450" spans="1:7" s="2" customFormat="1" ht="33.75" customHeight="1" x14ac:dyDescent="0.25">
      <c r="A450" s="4"/>
      <c r="B450" s="7"/>
      <c r="C450" s="6"/>
      <c r="D450" s="7"/>
      <c r="E450" s="7"/>
      <c r="F450" s="7"/>
      <c r="G450" s="8"/>
    </row>
    <row r="451" spans="1:7" s="2" customFormat="1" ht="36.6" customHeight="1" x14ac:dyDescent="0.25">
      <c r="A451" s="4"/>
      <c r="B451" s="7"/>
      <c r="C451" s="6"/>
      <c r="D451" s="7"/>
      <c r="E451" s="7"/>
      <c r="F451" s="6"/>
      <c r="G451" s="8"/>
    </row>
    <row r="452" spans="1:7" s="2" customFormat="1" ht="15.6" customHeight="1" x14ac:dyDescent="0.25">
      <c r="A452" s="4"/>
      <c r="B452" s="7"/>
      <c r="C452" s="6"/>
      <c r="D452" s="7"/>
      <c r="E452" s="7"/>
      <c r="F452" s="6"/>
      <c r="G452" s="8"/>
    </row>
    <row r="453" spans="1:7" s="2" customFormat="1" ht="45.75" customHeight="1" x14ac:dyDescent="0.25">
      <c r="A453" s="4"/>
      <c r="B453" s="7"/>
      <c r="C453" s="6"/>
      <c r="D453" s="7"/>
      <c r="E453" s="7"/>
      <c r="F453" s="7"/>
      <c r="G453" s="8"/>
    </row>
    <row r="454" spans="1:7" s="2" customFormat="1" ht="33" customHeight="1" x14ac:dyDescent="0.25">
      <c r="A454" s="4"/>
      <c r="B454" s="7"/>
      <c r="C454" s="6"/>
      <c r="D454" s="7"/>
      <c r="E454" s="7"/>
      <c r="F454" s="6"/>
      <c r="G454" s="8"/>
    </row>
    <row r="455" spans="1:7" s="2" customFormat="1" ht="32.25" customHeight="1" x14ac:dyDescent="0.25">
      <c r="A455" s="4"/>
      <c r="B455" s="7"/>
      <c r="C455" s="6"/>
      <c r="D455" s="7"/>
      <c r="E455" s="7"/>
      <c r="F455" s="7"/>
      <c r="G455" s="8"/>
    </row>
    <row r="456" spans="1:7" ht="18.600000000000001" customHeight="1" x14ac:dyDescent="0.25"/>
    <row r="458" spans="1:7" ht="53.25" customHeight="1" x14ac:dyDescent="0.25"/>
    <row r="459" spans="1:7" ht="36" customHeight="1" x14ac:dyDescent="0.25"/>
    <row r="460" spans="1:7" ht="18" customHeight="1" x14ac:dyDescent="0.25"/>
    <row r="461" spans="1:7" ht="19.2" customHeight="1" x14ac:dyDescent="0.25">
      <c r="B461" s="1"/>
      <c r="C461" s="1"/>
      <c r="D461" s="1"/>
      <c r="E461" s="1"/>
      <c r="F461" s="6"/>
      <c r="G461" s="1"/>
    </row>
    <row r="462" spans="1:7" ht="21" customHeight="1" x14ac:dyDescent="0.25">
      <c r="A462" s="1"/>
    </row>
    <row r="463" spans="1:7" ht="36.75" customHeight="1" x14ac:dyDescent="0.25"/>
    <row r="464" spans="1:7" ht="21.6" customHeight="1" x14ac:dyDescent="0.25">
      <c r="B464" s="1"/>
      <c r="C464" s="1"/>
      <c r="D464" s="1"/>
      <c r="E464" s="1"/>
      <c r="F464" s="6"/>
      <c r="G464" s="1"/>
    </row>
    <row r="465" spans="1:9" ht="6.6" customHeight="1" x14ac:dyDescent="0.25">
      <c r="A465" s="1"/>
    </row>
    <row r="466" spans="1:9" ht="58.95" customHeight="1" x14ac:dyDescent="0.25"/>
    <row r="467" spans="1:9" ht="18" x14ac:dyDescent="0.35">
      <c r="H467" s="49"/>
      <c r="I467" s="49"/>
    </row>
    <row r="470" spans="1:9" ht="37.5" customHeight="1" x14ac:dyDescent="0.25"/>
    <row r="471" spans="1:9" ht="23.25" customHeight="1" x14ac:dyDescent="0.25">
      <c r="B471" s="1"/>
      <c r="C471" s="1"/>
      <c r="D471" s="1"/>
      <c r="E471" s="1"/>
      <c r="F471" s="6"/>
      <c r="G471" s="1"/>
    </row>
    <row r="472" spans="1:9" x14ac:dyDescent="0.25">
      <c r="A472" s="1"/>
    </row>
    <row r="473" spans="1:9" ht="24.75" customHeight="1" x14ac:dyDescent="0.25"/>
    <row r="475" spans="1:9" x14ac:dyDescent="0.25">
      <c r="B475" s="1"/>
      <c r="C475" s="1"/>
      <c r="D475" s="1"/>
      <c r="E475" s="1"/>
      <c r="G475" s="1"/>
    </row>
    <row r="476" spans="1:9" x14ac:dyDescent="0.25">
      <c r="A476" s="1"/>
      <c r="B476" s="1"/>
      <c r="C476" s="1"/>
      <c r="D476" s="1"/>
      <c r="E476" s="1"/>
      <c r="G476" s="1"/>
    </row>
    <row r="477" spans="1:9" x14ac:dyDescent="0.25">
      <c r="A477" s="1"/>
      <c r="B477" s="1"/>
      <c r="C477" s="1"/>
      <c r="D477" s="1"/>
      <c r="E477" s="1"/>
      <c r="G477" s="1"/>
    </row>
    <row r="478" spans="1:9" x14ac:dyDescent="0.25">
      <c r="A478" s="1"/>
      <c r="B478" s="1"/>
      <c r="C478" s="1"/>
      <c r="D478" s="1"/>
      <c r="E478" s="1"/>
      <c r="G478" s="1"/>
    </row>
    <row r="479" spans="1:9" x14ac:dyDescent="0.25">
      <c r="A479" s="1"/>
      <c r="B479" s="1"/>
      <c r="C479" s="1"/>
      <c r="D479" s="1"/>
      <c r="E479" s="1"/>
      <c r="G479" s="1"/>
    </row>
    <row r="480" spans="1:9" ht="21.75" customHeight="1" x14ac:dyDescent="0.25">
      <c r="A480" s="1"/>
    </row>
    <row r="482" spans="1:7" x14ac:dyDescent="0.25">
      <c r="B482" s="1"/>
      <c r="C482" s="1"/>
      <c r="D482" s="1"/>
      <c r="E482" s="1"/>
      <c r="F482" s="6"/>
      <c r="G482" s="1"/>
    </row>
    <row r="483" spans="1:7" ht="23.25" customHeight="1" x14ac:dyDescent="0.25">
      <c r="A483" s="1"/>
      <c r="B483" s="1"/>
      <c r="C483" s="1"/>
      <c r="D483" s="1"/>
      <c r="E483" s="1"/>
      <c r="F483" s="6"/>
      <c r="G483" s="1"/>
    </row>
    <row r="484" spans="1:7" x14ac:dyDescent="0.25">
      <c r="A484" s="1"/>
      <c r="B484" s="1"/>
      <c r="C484" s="1"/>
      <c r="D484" s="1"/>
      <c r="E484" s="1"/>
      <c r="F484" s="6"/>
      <c r="G484" s="1"/>
    </row>
    <row r="485" spans="1:7" x14ac:dyDescent="0.25">
      <c r="A485" s="1"/>
      <c r="B485" s="1"/>
      <c r="C485" s="1"/>
      <c r="D485" s="1"/>
      <c r="E485" s="1"/>
      <c r="F485" s="6"/>
      <c r="G485" s="1"/>
    </row>
    <row r="486" spans="1:7" x14ac:dyDescent="0.25">
      <c r="A486" s="1"/>
      <c r="B486" s="1"/>
      <c r="C486" s="1"/>
      <c r="D486" s="1"/>
      <c r="E486" s="1"/>
      <c r="F486" s="6"/>
      <c r="G486" s="1"/>
    </row>
    <row r="487" spans="1:7" x14ac:dyDescent="0.25">
      <c r="A487" s="1"/>
    </row>
    <row r="488" spans="1:7" x14ac:dyDescent="0.25">
      <c r="B488" s="1"/>
      <c r="C488" s="1"/>
      <c r="D488" s="1"/>
      <c r="E488" s="1"/>
      <c r="G488" s="1"/>
    </row>
    <row r="489" spans="1:7" x14ac:dyDescent="0.25">
      <c r="A489" s="1"/>
    </row>
    <row r="490" spans="1:7" ht="24" customHeight="1" x14ac:dyDescent="0.25"/>
    <row r="492" spans="1:7" x14ac:dyDescent="0.25">
      <c r="B492" s="1"/>
      <c r="C492" s="1"/>
      <c r="D492" s="1"/>
      <c r="E492" s="1"/>
      <c r="G492" s="1"/>
    </row>
    <row r="493" spans="1:7" x14ac:dyDescent="0.25">
      <c r="A493" s="1"/>
    </row>
    <row r="494" spans="1:7" x14ac:dyDescent="0.25">
      <c r="B494" s="1"/>
      <c r="C494" s="1"/>
      <c r="D494" s="1"/>
      <c r="E494" s="1"/>
      <c r="G494" s="1"/>
    </row>
    <row r="495" spans="1:7" x14ac:dyDescent="0.25">
      <c r="A495" s="1"/>
      <c r="B495" s="1"/>
      <c r="C495" s="1"/>
      <c r="D495" s="1"/>
      <c r="E495" s="1"/>
      <c r="F495" s="6"/>
      <c r="G495" s="1"/>
    </row>
    <row r="496" spans="1:7" x14ac:dyDescent="0.25">
      <c r="A496" s="1"/>
      <c r="B496" s="1"/>
      <c r="C496" s="1"/>
      <c r="D496" s="1"/>
      <c r="E496" s="1"/>
      <c r="G496" s="1"/>
    </row>
    <row r="497" spans="1:7" x14ac:dyDescent="0.25">
      <c r="A497" s="1"/>
      <c r="B497" s="1"/>
      <c r="C497" s="1"/>
      <c r="D497" s="1"/>
      <c r="E497" s="1"/>
      <c r="G497" s="1"/>
    </row>
    <row r="498" spans="1:7" x14ac:dyDescent="0.25">
      <c r="A498" s="1"/>
    </row>
    <row r="499" spans="1:7" x14ac:dyDescent="0.25">
      <c r="B499" s="1"/>
      <c r="C499" s="1"/>
      <c r="D499" s="1"/>
      <c r="E499" s="1"/>
      <c r="F499" s="6"/>
      <c r="G499" s="1"/>
    </row>
    <row r="500" spans="1:7" x14ac:dyDescent="0.25">
      <c r="A500" s="1"/>
      <c r="B500" s="1"/>
      <c r="C500" s="1"/>
      <c r="D500" s="1"/>
      <c r="E500" s="1"/>
      <c r="G500" s="1"/>
    </row>
    <row r="501" spans="1:7" ht="18.75" customHeight="1" x14ac:dyDescent="0.25">
      <c r="A501" s="1"/>
      <c r="B501" s="1"/>
      <c r="C501" s="1"/>
      <c r="D501" s="1"/>
      <c r="E501" s="1"/>
      <c r="F501" s="6"/>
      <c r="G501" s="1"/>
    </row>
    <row r="502" spans="1:7" ht="18.75" customHeight="1" x14ac:dyDescent="0.25">
      <c r="A502" s="1"/>
    </row>
    <row r="503" spans="1:7" ht="15.75" customHeight="1" x14ac:dyDescent="0.25">
      <c r="B503" s="1"/>
      <c r="C503" s="1"/>
      <c r="D503" s="1"/>
      <c r="E503" s="1"/>
      <c r="F503" s="6"/>
      <c r="G503" s="1"/>
    </row>
    <row r="504" spans="1:7" ht="24" customHeight="1" x14ac:dyDescent="0.25">
      <c r="A504" s="1"/>
      <c r="B504" s="1"/>
      <c r="C504" s="1"/>
      <c r="D504" s="1"/>
      <c r="E504" s="1"/>
      <c r="F504" s="6"/>
      <c r="G504" s="1"/>
    </row>
    <row r="505" spans="1:7" ht="18" customHeight="1" x14ac:dyDescent="0.25">
      <c r="A505" s="1"/>
      <c r="B505" s="1"/>
      <c r="C505" s="1"/>
      <c r="D505" s="1"/>
      <c r="E505" s="1"/>
      <c r="G505" s="1"/>
    </row>
    <row r="506" spans="1:7" x14ac:dyDescent="0.25">
      <c r="A506" s="1"/>
    </row>
    <row r="507" spans="1:7" x14ac:dyDescent="0.25">
      <c r="B507" s="1"/>
      <c r="C507" s="1"/>
      <c r="D507" s="1"/>
      <c r="E507" s="1"/>
      <c r="F507" s="6"/>
      <c r="G507" s="1"/>
    </row>
    <row r="508" spans="1:7" x14ac:dyDescent="0.25">
      <c r="A508" s="1"/>
      <c r="B508" s="1"/>
      <c r="C508" s="1"/>
      <c r="D508" s="1"/>
      <c r="E508" s="1"/>
      <c r="G508" s="1"/>
    </row>
    <row r="509" spans="1:7" x14ac:dyDescent="0.25">
      <c r="A509" s="1"/>
    </row>
    <row r="510" spans="1:7" x14ac:dyDescent="0.25">
      <c r="B510" s="1"/>
      <c r="C510" s="1"/>
      <c r="D510" s="1"/>
      <c r="E510" s="1"/>
      <c r="F510" s="6"/>
      <c r="G510" s="1"/>
    </row>
    <row r="511" spans="1:7" x14ac:dyDescent="0.25">
      <c r="A511" s="1"/>
      <c r="B511" s="1"/>
      <c r="C511" s="1"/>
      <c r="D511" s="1"/>
      <c r="E511" s="1"/>
      <c r="F511" s="6"/>
      <c r="G511" s="1"/>
    </row>
    <row r="512" spans="1:7" x14ac:dyDescent="0.25">
      <c r="A512" s="1"/>
      <c r="B512" s="1"/>
      <c r="C512" s="1"/>
      <c r="D512" s="1"/>
      <c r="E512" s="1"/>
      <c r="F512" s="6"/>
      <c r="G512" s="1"/>
    </row>
    <row r="513" spans="1:7" x14ac:dyDescent="0.25">
      <c r="A513" s="1"/>
      <c r="B513" s="1"/>
      <c r="C513" s="1"/>
      <c r="D513" s="1"/>
      <c r="E513" s="1"/>
      <c r="G513" s="1"/>
    </row>
    <row r="514" spans="1:7" ht="48.75" customHeight="1" x14ac:dyDescent="0.25">
      <c r="A514" s="1"/>
    </row>
    <row r="515" spans="1:7" x14ac:dyDescent="0.25">
      <c r="B515" s="1"/>
      <c r="C515" s="1"/>
      <c r="D515" s="1"/>
      <c r="E515" s="1"/>
      <c r="F515" s="6"/>
      <c r="G515" s="1"/>
    </row>
    <row r="516" spans="1:7" x14ac:dyDescent="0.25">
      <c r="A516" s="1"/>
    </row>
    <row r="518" spans="1:7" ht="38.25" customHeight="1" x14ac:dyDescent="0.25">
      <c r="B518" s="1"/>
      <c r="C518" s="1"/>
      <c r="D518" s="1"/>
      <c r="E518" s="1"/>
      <c r="G518" s="1"/>
    </row>
    <row r="519" spans="1:7" x14ac:dyDescent="0.25">
      <c r="A519" s="1"/>
    </row>
    <row r="520" spans="1:7" ht="48" customHeight="1" x14ac:dyDescent="0.25">
      <c r="B520" s="1"/>
      <c r="C520" s="1"/>
      <c r="D520" s="1"/>
      <c r="E520" s="1"/>
      <c r="F520" s="6"/>
      <c r="G520" s="1"/>
    </row>
    <row r="521" spans="1:7" x14ac:dyDescent="0.25">
      <c r="A521" s="1"/>
      <c r="B521" s="1"/>
      <c r="C521" s="1"/>
      <c r="D521" s="1"/>
      <c r="E521" s="1"/>
      <c r="G521" s="1"/>
    </row>
    <row r="522" spans="1:7" ht="51" customHeight="1" x14ac:dyDescent="0.25">
      <c r="A522" s="1"/>
      <c r="B522" s="1"/>
      <c r="C522" s="1"/>
      <c r="D522" s="1"/>
      <c r="E522" s="1"/>
      <c r="F522" s="6"/>
      <c r="G522" s="1"/>
    </row>
    <row r="523" spans="1:7" ht="32.25" customHeight="1" x14ac:dyDescent="0.25">
      <c r="A523" s="1"/>
    </row>
    <row r="525" spans="1:7" x14ac:dyDescent="0.25">
      <c r="B525" s="1"/>
      <c r="C525" s="1"/>
      <c r="D525" s="1"/>
      <c r="E525" s="1"/>
      <c r="F525" s="6"/>
      <c r="G525" s="1"/>
    </row>
    <row r="526" spans="1:7" ht="48" customHeight="1" x14ac:dyDescent="0.25">
      <c r="A526" s="1"/>
    </row>
    <row r="527" spans="1:7" x14ac:dyDescent="0.25">
      <c r="B527" s="1"/>
      <c r="C527" s="1"/>
      <c r="D527" s="1"/>
      <c r="E527" s="1"/>
      <c r="F527" s="6"/>
      <c r="G527" s="1"/>
    </row>
    <row r="528" spans="1:7" x14ac:dyDescent="0.25">
      <c r="A528" s="1"/>
      <c r="B528" s="1"/>
      <c r="C528" s="1"/>
      <c r="D528" s="1"/>
      <c r="E528" s="1"/>
      <c r="F528" s="6"/>
      <c r="G528" s="1"/>
    </row>
    <row r="529" spans="1:7" ht="18" customHeight="1" x14ac:dyDescent="0.25">
      <c r="A529" s="1"/>
    </row>
    <row r="530" spans="1:7" ht="50.25" customHeight="1" x14ac:dyDescent="0.25"/>
    <row r="531" spans="1:7" ht="47.25" customHeight="1" x14ac:dyDescent="0.25"/>
    <row r="533" spans="1:7" x14ac:dyDescent="0.25">
      <c r="B533" s="1"/>
      <c r="C533" s="1"/>
      <c r="D533" s="1"/>
      <c r="E533" s="1"/>
      <c r="G533" s="1"/>
    </row>
    <row r="534" spans="1:7" ht="51.75" customHeight="1" x14ac:dyDescent="0.25">
      <c r="A534" s="1"/>
    </row>
    <row r="535" spans="1:7" x14ac:dyDescent="0.25">
      <c r="B535" s="1"/>
      <c r="C535" s="1"/>
      <c r="D535" s="1"/>
      <c r="E535" s="1"/>
      <c r="G535" s="1"/>
    </row>
    <row r="536" spans="1:7" x14ac:dyDescent="0.25">
      <c r="A536" s="1"/>
    </row>
    <row r="537" spans="1:7" x14ac:dyDescent="0.25">
      <c r="B537" s="1"/>
      <c r="C537" s="1"/>
      <c r="D537" s="1"/>
      <c r="E537" s="1"/>
      <c r="G537" s="1"/>
    </row>
    <row r="538" spans="1:7" x14ac:dyDescent="0.25">
      <c r="A538" s="1"/>
    </row>
    <row r="539" spans="1:7" ht="50.25" customHeight="1" x14ac:dyDescent="0.25">
      <c r="B539" s="1"/>
      <c r="C539" s="1"/>
      <c r="D539" s="1"/>
      <c r="E539" s="1"/>
      <c r="G539" s="1"/>
    </row>
    <row r="540" spans="1:7" x14ac:dyDescent="0.25">
      <c r="A540" s="1"/>
      <c r="B540" s="1"/>
      <c r="C540" s="1"/>
      <c r="D540" s="1"/>
      <c r="E540" s="1"/>
      <c r="F540" s="6"/>
      <c r="G540" s="1"/>
    </row>
    <row r="541" spans="1:7" ht="32.25" customHeight="1" x14ac:dyDescent="0.25">
      <c r="A541" s="1"/>
    </row>
    <row r="542" spans="1:7" x14ac:dyDescent="0.25">
      <c r="B542" s="1"/>
      <c r="C542" s="1"/>
      <c r="D542" s="1"/>
      <c r="E542" s="1"/>
      <c r="F542" s="6"/>
      <c r="G542" s="1"/>
    </row>
    <row r="543" spans="1:7" x14ac:dyDescent="0.25">
      <c r="A543" s="1"/>
      <c r="B543" s="1"/>
      <c r="C543" s="1"/>
      <c r="D543" s="1"/>
      <c r="E543" s="1"/>
      <c r="G543" s="1"/>
    </row>
    <row r="544" spans="1:7" ht="53.25" customHeight="1" x14ac:dyDescent="0.25">
      <c r="A544" s="1"/>
      <c r="B544" s="1"/>
      <c r="C544" s="1"/>
      <c r="D544" s="1"/>
      <c r="E544" s="1"/>
      <c r="F544" s="6"/>
      <c r="G544" s="1"/>
    </row>
    <row r="545" spans="1:7" x14ac:dyDescent="0.25">
      <c r="A545" s="1"/>
    </row>
    <row r="546" spans="1:7" ht="66" customHeight="1" x14ac:dyDescent="0.25">
      <c r="B546" s="1"/>
      <c r="C546" s="1"/>
      <c r="D546" s="1"/>
      <c r="E546" s="1"/>
      <c r="F546" s="6"/>
      <c r="G546" s="1"/>
    </row>
    <row r="547" spans="1:7" ht="51" customHeight="1" x14ac:dyDescent="0.25">
      <c r="A547" s="1"/>
      <c r="B547" s="1"/>
      <c r="C547" s="1"/>
      <c r="D547" s="1"/>
      <c r="E547" s="1"/>
      <c r="F547" s="6"/>
      <c r="G547" s="1"/>
    </row>
    <row r="548" spans="1:7" x14ac:dyDescent="0.25">
      <c r="A548" s="1"/>
    </row>
    <row r="549" spans="1:7" x14ac:dyDescent="0.25">
      <c r="B549" s="1"/>
      <c r="C549" s="1"/>
      <c r="D549" s="1"/>
      <c r="E549" s="1"/>
      <c r="F549" s="6"/>
      <c r="G549" s="1"/>
    </row>
    <row r="550" spans="1:7" x14ac:dyDescent="0.25">
      <c r="A550" s="1"/>
      <c r="B550" s="1"/>
      <c r="C550" s="1"/>
      <c r="D550" s="1"/>
      <c r="E550" s="1"/>
      <c r="F550" s="6"/>
      <c r="G550" s="1"/>
    </row>
    <row r="551" spans="1:7" x14ac:dyDescent="0.25">
      <c r="A551" s="1"/>
    </row>
    <row r="557" spans="1:7" x14ac:dyDescent="0.25">
      <c r="B557" s="1"/>
      <c r="C557" s="1"/>
      <c r="D557" s="1"/>
      <c r="E557" s="1"/>
      <c r="F557" s="6"/>
      <c r="G557" s="1"/>
    </row>
    <row r="558" spans="1:7" x14ac:dyDescent="0.25">
      <c r="A558" s="1"/>
    </row>
    <row r="559" spans="1:7" ht="115.5" customHeight="1" x14ac:dyDescent="0.25">
      <c r="B559" s="1"/>
      <c r="C559" s="1"/>
      <c r="D559" s="1"/>
      <c r="E559" s="1"/>
      <c r="G559" s="1"/>
    </row>
    <row r="560" spans="1:7" x14ac:dyDescent="0.25">
      <c r="A560" s="1"/>
      <c r="B560" s="1"/>
      <c r="C560" s="1"/>
      <c r="D560" s="1"/>
      <c r="E560" s="1"/>
      <c r="G560" s="1"/>
    </row>
    <row r="561" spans="1:7" ht="131.25" customHeight="1" x14ac:dyDescent="0.25">
      <c r="A561" s="1"/>
      <c r="B561" s="1"/>
      <c r="C561" s="1"/>
      <c r="D561" s="1"/>
      <c r="E561" s="1"/>
      <c r="G561" s="1"/>
    </row>
    <row r="562" spans="1:7" x14ac:dyDescent="0.25">
      <c r="A562" s="1"/>
      <c r="B562" s="1"/>
      <c r="C562" s="1"/>
      <c r="D562" s="1"/>
      <c r="E562" s="1"/>
      <c r="G562" s="1"/>
    </row>
    <row r="563" spans="1:7" ht="38.25" customHeight="1" x14ac:dyDescent="0.25">
      <c r="A563" s="1"/>
    </row>
    <row r="565" spans="1:7" ht="78" customHeight="1" x14ac:dyDescent="0.25"/>
    <row r="566" spans="1:7" ht="22.5" customHeight="1" x14ac:dyDescent="0.25">
      <c r="B566" s="1"/>
      <c r="C566" s="1"/>
      <c r="D566" s="1"/>
      <c r="E566" s="1"/>
      <c r="F566" s="6"/>
      <c r="G566" s="1"/>
    </row>
    <row r="567" spans="1:7" x14ac:dyDescent="0.25">
      <c r="A567" s="1"/>
      <c r="B567" s="1"/>
      <c r="C567" s="1"/>
      <c r="D567" s="1"/>
      <c r="E567" s="1"/>
      <c r="F567" s="6"/>
      <c r="G567" s="1"/>
    </row>
    <row r="568" spans="1:7" ht="24" customHeight="1" x14ac:dyDescent="0.25">
      <c r="A568" s="1"/>
      <c r="B568" s="1"/>
      <c r="C568" s="1"/>
      <c r="D568" s="1"/>
      <c r="E568" s="1"/>
      <c r="F568" s="6"/>
      <c r="G568" s="1"/>
    </row>
    <row r="569" spans="1:7" ht="66" customHeight="1" x14ac:dyDescent="0.25">
      <c r="A569" s="1"/>
      <c r="B569" s="1"/>
      <c r="C569" s="1"/>
      <c r="D569" s="1"/>
      <c r="E569" s="1"/>
      <c r="F569" s="6"/>
      <c r="G569" s="1"/>
    </row>
    <row r="570" spans="1:7" x14ac:dyDescent="0.25">
      <c r="A570" s="1"/>
    </row>
    <row r="573" spans="1:7" x14ac:dyDescent="0.25">
      <c r="B573" s="1"/>
      <c r="C573" s="1"/>
      <c r="D573" s="1"/>
      <c r="E573" s="1"/>
      <c r="F573" s="6"/>
      <c r="G573" s="1"/>
    </row>
    <row r="574" spans="1:7" x14ac:dyDescent="0.25">
      <c r="A574" s="1"/>
      <c r="B574" s="1"/>
      <c r="C574" s="1"/>
      <c r="D574" s="1"/>
      <c r="E574" s="1"/>
      <c r="F574" s="6"/>
      <c r="G574" s="1"/>
    </row>
    <row r="575" spans="1:7" x14ac:dyDescent="0.25">
      <c r="A575" s="1"/>
    </row>
    <row r="576" spans="1:7" ht="18" customHeight="1" x14ac:dyDescent="0.25"/>
    <row r="577" spans="1:7" x14ac:dyDescent="0.25">
      <c r="B577" s="1"/>
      <c r="C577" s="1"/>
      <c r="D577" s="1"/>
      <c r="E577" s="1"/>
      <c r="G577" s="1"/>
    </row>
    <row r="578" spans="1:7" x14ac:dyDescent="0.25">
      <c r="A578" s="1"/>
    </row>
    <row r="584" spans="1:7" x14ac:dyDescent="0.25">
      <c r="B584" s="1"/>
      <c r="C584" s="1"/>
      <c r="D584" s="1"/>
      <c r="E584" s="1"/>
      <c r="F584" s="6"/>
      <c r="G584" s="1"/>
    </row>
    <row r="585" spans="1:7" ht="22.5" customHeight="1" x14ac:dyDescent="0.25">
      <c r="A585" s="1"/>
    </row>
    <row r="586" spans="1:7" ht="48" customHeight="1" x14ac:dyDescent="0.25"/>
    <row r="587" spans="1:7" ht="21" customHeight="1" x14ac:dyDescent="0.25">
      <c r="B587" s="1"/>
      <c r="C587" s="1"/>
      <c r="D587" s="1"/>
      <c r="E587" s="1"/>
      <c r="G587" s="1"/>
    </row>
    <row r="588" spans="1:7" ht="51" customHeight="1" x14ac:dyDescent="0.25">
      <c r="A588" s="1"/>
    </row>
    <row r="591" spans="1:7" x14ac:dyDescent="0.25">
      <c r="B591" s="1"/>
      <c r="C591" s="1"/>
      <c r="D591" s="1"/>
      <c r="E591" s="1"/>
      <c r="G591" s="1"/>
    </row>
    <row r="592" spans="1:7" ht="28.5" customHeight="1" x14ac:dyDescent="0.25">
      <c r="A592" s="1"/>
    </row>
    <row r="593" spans="1:7" ht="23.25" customHeight="1" x14ac:dyDescent="0.25"/>
    <row r="594" spans="1:7" x14ac:dyDescent="0.25">
      <c r="B594" s="1"/>
      <c r="C594" s="1"/>
      <c r="D594" s="1"/>
      <c r="E594" s="1"/>
      <c r="F594" s="6"/>
      <c r="G594" s="1"/>
    </row>
    <row r="595" spans="1:7" x14ac:dyDescent="0.25">
      <c r="A595" s="1"/>
      <c r="B595" s="1"/>
      <c r="C595" s="1"/>
      <c r="D595" s="1"/>
      <c r="E595" s="1"/>
      <c r="G595" s="1"/>
    </row>
    <row r="596" spans="1:7" x14ac:dyDescent="0.25">
      <c r="A596" s="1"/>
    </row>
    <row r="598" spans="1:7" x14ac:dyDescent="0.25">
      <c r="B598" s="1"/>
      <c r="C598" s="1"/>
      <c r="D598" s="1"/>
      <c r="E598" s="1"/>
      <c r="F598" s="6"/>
      <c r="G598" s="1"/>
    </row>
    <row r="599" spans="1:7" x14ac:dyDescent="0.25">
      <c r="A599" s="1"/>
    </row>
    <row r="600" spans="1:7" x14ac:dyDescent="0.25">
      <c r="B600" s="1"/>
      <c r="C600" s="1"/>
      <c r="D600" s="1"/>
      <c r="E600" s="1"/>
      <c r="G600" s="1"/>
    </row>
    <row r="601" spans="1:7" x14ac:dyDescent="0.25">
      <c r="A601" s="1"/>
    </row>
    <row r="602" spans="1:7" x14ac:dyDescent="0.25">
      <c r="B602" s="1"/>
      <c r="C602" s="1"/>
      <c r="D602" s="1"/>
      <c r="E602" s="1"/>
      <c r="F602" s="6"/>
      <c r="G602" s="1"/>
    </row>
    <row r="603" spans="1:7" ht="27" customHeight="1" x14ac:dyDescent="0.25">
      <c r="A603" s="1"/>
    </row>
    <row r="605" spans="1:7" x14ac:dyDescent="0.25">
      <c r="B605" s="1"/>
      <c r="C605" s="1"/>
      <c r="D605" s="1"/>
      <c r="E605" s="1"/>
      <c r="G605" s="1"/>
    </row>
    <row r="606" spans="1:7" x14ac:dyDescent="0.25">
      <c r="A606" s="1"/>
    </row>
    <row r="607" spans="1:7" x14ac:dyDescent="0.25">
      <c r="B607" s="1"/>
      <c r="C607" s="1"/>
      <c r="D607" s="1"/>
      <c r="E607" s="1"/>
      <c r="F607" s="6"/>
      <c r="G607" s="1"/>
    </row>
    <row r="608" spans="1:7" x14ac:dyDescent="0.25">
      <c r="A608" s="1"/>
    </row>
    <row r="610" spans="1:7" x14ac:dyDescent="0.25">
      <c r="B610" s="1"/>
      <c r="C610" s="1"/>
      <c r="D610" s="1"/>
      <c r="E610" s="1"/>
      <c r="G610" s="1"/>
    </row>
    <row r="611" spans="1:7" x14ac:dyDescent="0.25">
      <c r="A611" s="1"/>
    </row>
    <row r="612" spans="1:7" x14ac:dyDescent="0.25">
      <c r="B612" s="1"/>
      <c r="C612" s="1"/>
      <c r="D612" s="1"/>
      <c r="E612" s="1"/>
      <c r="F612" s="6"/>
      <c r="G612" s="1"/>
    </row>
    <row r="613" spans="1:7" ht="53.25" customHeight="1" x14ac:dyDescent="0.25">
      <c r="A613" s="1"/>
      <c r="B613" s="1"/>
      <c r="C613" s="1"/>
      <c r="D613" s="1"/>
      <c r="E613" s="1"/>
      <c r="G613" s="1"/>
    </row>
    <row r="614" spans="1:7" x14ac:dyDescent="0.25">
      <c r="A614" s="1"/>
    </row>
    <row r="615" spans="1:7" x14ac:dyDescent="0.25">
      <c r="B615" s="1"/>
      <c r="C615" s="1"/>
      <c r="D615" s="1"/>
      <c r="E615" s="1"/>
      <c r="G615" s="1"/>
    </row>
    <row r="616" spans="1:7" x14ac:dyDescent="0.25">
      <c r="A616" s="1"/>
    </row>
    <row r="617" spans="1:7" ht="48" customHeight="1" x14ac:dyDescent="0.25">
      <c r="B617" s="1"/>
      <c r="C617" s="1"/>
      <c r="D617" s="1"/>
      <c r="E617" s="1"/>
      <c r="F617" s="6"/>
      <c r="G617" s="1"/>
    </row>
    <row r="618" spans="1:7" x14ac:dyDescent="0.25">
      <c r="A618" s="1"/>
      <c r="B618" s="1"/>
      <c r="C618" s="1"/>
      <c r="D618" s="1"/>
      <c r="E618" s="1"/>
      <c r="G618" s="1"/>
    </row>
    <row r="619" spans="1:7" x14ac:dyDescent="0.25">
      <c r="A619" s="1"/>
      <c r="B619" s="1"/>
      <c r="C619" s="1"/>
      <c r="D619" s="1"/>
      <c r="E619" s="1"/>
      <c r="G619" s="1"/>
    </row>
    <row r="620" spans="1:7" x14ac:dyDescent="0.25">
      <c r="A620" s="1"/>
      <c r="B620" s="1"/>
      <c r="C620" s="1"/>
      <c r="D620" s="1"/>
      <c r="E620" s="1"/>
      <c r="F620" s="6"/>
      <c r="G620" s="1"/>
    </row>
    <row r="621" spans="1:7" ht="19.5" customHeight="1" x14ac:dyDescent="0.25">
      <c r="A621" s="1"/>
    </row>
    <row r="622" spans="1:7" x14ac:dyDescent="0.25">
      <c r="B622" s="1"/>
      <c r="C622" s="1"/>
      <c r="D622" s="1"/>
      <c r="E622" s="1"/>
      <c r="F622" s="6"/>
      <c r="G622" s="1"/>
    </row>
    <row r="623" spans="1:7" x14ac:dyDescent="0.25">
      <c r="A623" s="1"/>
    </row>
    <row r="625" spans="1:7" x14ac:dyDescent="0.25">
      <c r="B625" s="1"/>
      <c r="C625" s="1"/>
      <c r="D625" s="1"/>
      <c r="E625" s="1"/>
      <c r="F625" s="6"/>
      <c r="G625" s="1"/>
    </row>
    <row r="626" spans="1:7" ht="50.25" customHeight="1" x14ac:dyDescent="0.25">
      <c r="A626" s="1"/>
      <c r="B626" s="1"/>
      <c r="C626" s="1"/>
      <c r="D626" s="1"/>
      <c r="E626" s="1"/>
      <c r="F626" s="6"/>
      <c r="G626" s="1"/>
    </row>
    <row r="627" spans="1:7" x14ac:dyDescent="0.25">
      <c r="A627" s="1"/>
      <c r="B627" s="1"/>
      <c r="C627" s="1"/>
      <c r="D627" s="1"/>
      <c r="E627" s="1"/>
      <c r="G627" s="1"/>
    </row>
    <row r="628" spans="1:7" x14ac:dyDescent="0.25">
      <c r="A628" s="1"/>
    </row>
    <row r="631" spans="1:7" ht="48.75" customHeight="1" x14ac:dyDescent="0.25">
      <c r="B631" s="1"/>
      <c r="C631" s="1"/>
      <c r="D631" s="1"/>
      <c r="E631" s="1"/>
      <c r="G631" s="1"/>
    </row>
    <row r="632" spans="1:7" x14ac:dyDescent="0.25">
      <c r="A632" s="1"/>
    </row>
    <row r="634" spans="1:7" x14ac:dyDescent="0.25">
      <c r="B634" s="1"/>
      <c r="C634" s="1"/>
      <c r="D634" s="1"/>
      <c r="E634" s="1"/>
      <c r="F634" s="6"/>
      <c r="G634" s="1"/>
    </row>
    <row r="635" spans="1:7" x14ac:dyDescent="0.25">
      <c r="A635" s="1"/>
    </row>
    <row r="636" spans="1:7" ht="54.75" customHeight="1" x14ac:dyDescent="0.25"/>
    <row r="638" spans="1:7" x14ac:dyDescent="0.25">
      <c r="B638" s="1"/>
      <c r="C638" s="1"/>
      <c r="D638" s="1"/>
      <c r="E638" s="1"/>
      <c r="F638" s="6"/>
      <c r="G638" s="1"/>
    </row>
    <row r="639" spans="1:7" ht="36.75" customHeight="1" x14ac:dyDescent="0.25">
      <c r="A639" s="1"/>
      <c r="B639" s="1"/>
      <c r="C639" s="1"/>
      <c r="D639" s="1"/>
      <c r="E639" s="1"/>
      <c r="G639" s="1"/>
    </row>
    <row r="640" spans="1:7" x14ac:dyDescent="0.25">
      <c r="A640" s="1"/>
    </row>
    <row r="641" spans="1:7" ht="49.5" customHeight="1" x14ac:dyDescent="0.25">
      <c r="B641" s="1"/>
      <c r="C641" s="1"/>
      <c r="D641" s="1"/>
      <c r="E641" s="1"/>
      <c r="G641" s="1"/>
    </row>
    <row r="642" spans="1:7" x14ac:dyDescent="0.25">
      <c r="A642" s="1"/>
      <c r="B642" s="1"/>
      <c r="C642" s="1"/>
      <c r="D642" s="1"/>
      <c r="E642" s="1"/>
      <c r="G642" s="1"/>
    </row>
    <row r="643" spans="1:7" x14ac:dyDescent="0.25">
      <c r="A643" s="1"/>
      <c r="B643" s="1"/>
      <c r="C643" s="1"/>
      <c r="D643" s="1"/>
      <c r="E643" s="1"/>
      <c r="G643" s="1"/>
    </row>
    <row r="644" spans="1:7" ht="32.25" customHeight="1" x14ac:dyDescent="0.25">
      <c r="A644" s="1"/>
      <c r="B644" s="1"/>
      <c r="C644" s="1"/>
      <c r="D644" s="1"/>
      <c r="E644" s="1"/>
      <c r="G644" s="1"/>
    </row>
    <row r="645" spans="1:7" ht="51" customHeight="1" x14ac:dyDescent="0.25">
      <c r="A645" s="1"/>
    </row>
    <row r="646" spans="1:7" x14ac:dyDescent="0.25">
      <c r="B646" s="1"/>
      <c r="C646" s="1"/>
      <c r="D646" s="1"/>
      <c r="E646" s="1"/>
      <c r="F646" s="6"/>
      <c r="G646" s="1"/>
    </row>
    <row r="647" spans="1:7" x14ac:dyDescent="0.25">
      <c r="A647" s="1"/>
    </row>
    <row r="648" spans="1:7" x14ac:dyDescent="0.25">
      <c r="B648" s="1"/>
      <c r="C648" s="1"/>
      <c r="D648" s="1"/>
      <c r="E648" s="1"/>
      <c r="F648" s="6"/>
      <c r="G648" s="1"/>
    </row>
    <row r="649" spans="1:7" x14ac:dyDescent="0.25">
      <c r="A649" s="1"/>
      <c r="B649" s="1"/>
      <c r="C649" s="1"/>
      <c r="D649" s="1"/>
      <c r="E649" s="1"/>
      <c r="F649" s="6"/>
      <c r="G649" s="1"/>
    </row>
    <row r="650" spans="1:7" x14ac:dyDescent="0.25">
      <c r="A650" s="1"/>
      <c r="B650" s="1"/>
      <c r="C650" s="1"/>
      <c r="D650" s="1"/>
      <c r="E650" s="1"/>
      <c r="F650" s="6"/>
      <c r="G650" s="1"/>
    </row>
    <row r="651" spans="1:7" x14ac:dyDescent="0.25">
      <c r="A651" s="1"/>
      <c r="B651" s="1"/>
      <c r="C651" s="1"/>
      <c r="D651" s="1"/>
      <c r="E651" s="1"/>
      <c r="F651" s="6"/>
      <c r="G651" s="1"/>
    </row>
    <row r="652" spans="1:7" x14ac:dyDescent="0.25">
      <c r="A652" s="1"/>
    </row>
    <row r="653" spans="1:7" ht="50.25" customHeight="1" x14ac:dyDescent="0.25">
      <c r="B653" s="1"/>
      <c r="C653" s="1"/>
      <c r="D653" s="1"/>
      <c r="E653" s="1"/>
      <c r="F653" s="6"/>
      <c r="G653" s="1"/>
    </row>
    <row r="654" spans="1:7" x14ac:dyDescent="0.25">
      <c r="A654" s="1"/>
    </row>
    <row r="655" spans="1:7" x14ac:dyDescent="0.25">
      <c r="B655" s="1"/>
      <c r="C655" s="1"/>
      <c r="D655" s="1"/>
      <c r="E655" s="1"/>
      <c r="F655" s="6"/>
      <c r="G655" s="1"/>
    </row>
    <row r="656" spans="1:7" x14ac:dyDescent="0.25">
      <c r="A656" s="1"/>
      <c r="B656" s="1"/>
      <c r="C656" s="1"/>
      <c r="D656" s="1"/>
      <c r="E656" s="1"/>
      <c r="F656" s="6"/>
      <c r="G656" s="1"/>
    </row>
    <row r="657" spans="1:7" ht="36" customHeight="1" x14ac:dyDescent="0.25">
      <c r="A657" s="1"/>
      <c r="B657" s="1"/>
      <c r="C657" s="1"/>
      <c r="D657" s="1"/>
      <c r="E657" s="1"/>
      <c r="G657" s="1"/>
    </row>
    <row r="658" spans="1:7" x14ac:dyDescent="0.25">
      <c r="A658" s="1"/>
      <c r="B658" s="1"/>
      <c r="C658" s="1"/>
      <c r="D658" s="1"/>
      <c r="E658" s="1"/>
      <c r="F658" s="6"/>
      <c r="G658" s="1"/>
    </row>
    <row r="659" spans="1:7" x14ac:dyDescent="0.25">
      <c r="A659" s="1"/>
      <c r="B659" s="1"/>
      <c r="C659" s="1"/>
      <c r="D659" s="1"/>
      <c r="E659" s="1"/>
      <c r="G659" s="1"/>
    </row>
    <row r="660" spans="1:7" x14ac:dyDescent="0.25">
      <c r="A660" s="1"/>
    </row>
    <row r="662" spans="1:7" x14ac:dyDescent="0.25">
      <c r="B662" s="1"/>
      <c r="C662" s="1"/>
      <c r="D662" s="1"/>
      <c r="E662" s="1"/>
      <c r="G662" s="1"/>
    </row>
    <row r="663" spans="1:7" x14ac:dyDescent="0.25">
      <c r="A663" s="1"/>
      <c r="B663" s="1"/>
      <c r="C663" s="1"/>
      <c r="D663" s="1"/>
      <c r="E663" s="1"/>
      <c r="G663" s="1"/>
    </row>
    <row r="664" spans="1:7" x14ac:dyDescent="0.25">
      <c r="A664" s="1"/>
      <c r="B664" s="1"/>
      <c r="C664" s="1"/>
      <c r="D664" s="1"/>
      <c r="E664" s="1"/>
      <c r="F664" s="6"/>
      <c r="G664" s="1"/>
    </row>
    <row r="665" spans="1:7" ht="24" customHeight="1" x14ac:dyDescent="0.25">
      <c r="A665" s="1"/>
      <c r="B665" s="1"/>
      <c r="C665" s="1"/>
      <c r="D665" s="1"/>
      <c r="E665" s="1"/>
      <c r="G665" s="1"/>
    </row>
    <row r="666" spans="1:7" x14ac:dyDescent="0.25">
      <c r="A666" s="1"/>
      <c r="B666" s="1"/>
      <c r="C666" s="1"/>
      <c r="D666" s="1"/>
      <c r="E666" s="1"/>
      <c r="F666" s="6"/>
      <c r="G666" s="1"/>
    </row>
    <row r="667" spans="1:7" ht="113.25" customHeight="1" x14ac:dyDescent="0.25">
      <c r="A667" s="1"/>
      <c r="B667" s="1"/>
      <c r="C667" s="1"/>
      <c r="D667" s="1"/>
      <c r="E667" s="1"/>
      <c r="G667" s="1"/>
    </row>
    <row r="668" spans="1:7" ht="27.75" customHeight="1" x14ac:dyDescent="0.25">
      <c r="A668" s="1"/>
    </row>
    <row r="669" spans="1:7" ht="51.75" customHeight="1" x14ac:dyDescent="0.25">
      <c r="B669" s="1"/>
      <c r="C669" s="1"/>
      <c r="D669" s="1"/>
      <c r="E669" s="1"/>
      <c r="F669" s="6"/>
      <c r="G669" s="1"/>
    </row>
    <row r="670" spans="1:7" ht="47.25" customHeight="1" x14ac:dyDescent="0.25">
      <c r="A670" s="1"/>
      <c r="B670" s="1"/>
      <c r="C670" s="1"/>
      <c r="D670" s="1"/>
      <c r="E670" s="1"/>
      <c r="F670" s="6"/>
      <c r="G670" s="1"/>
    </row>
    <row r="671" spans="1:7" x14ac:dyDescent="0.25">
      <c r="A671" s="1"/>
      <c r="B671" s="1"/>
      <c r="C671" s="1"/>
      <c r="D671" s="1"/>
      <c r="E671" s="1"/>
      <c r="F671" s="6"/>
      <c r="G671" s="1"/>
    </row>
    <row r="672" spans="1:7" ht="37.5" customHeight="1" x14ac:dyDescent="0.25">
      <c r="A672" s="1"/>
      <c r="B672" s="1"/>
      <c r="C672" s="1"/>
      <c r="D672" s="1"/>
      <c r="E672" s="1"/>
      <c r="F672" s="6"/>
      <c r="G672" s="1"/>
    </row>
    <row r="673" spans="1:7" x14ac:dyDescent="0.25">
      <c r="A673" s="1"/>
      <c r="B673" s="1"/>
      <c r="C673" s="1"/>
      <c r="D673" s="1"/>
      <c r="E673" s="1"/>
      <c r="F673" s="6"/>
      <c r="G673" s="1"/>
    </row>
    <row r="674" spans="1:7" ht="50.25" customHeight="1" x14ac:dyDescent="0.25">
      <c r="A674" s="1"/>
      <c r="B674" s="1"/>
      <c r="C674" s="1"/>
      <c r="D674" s="1"/>
      <c r="E674" s="1"/>
      <c r="F674" s="6"/>
      <c r="G674" s="1"/>
    </row>
    <row r="675" spans="1:7" ht="48" customHeight="1" x14ac:dyDescent="0.25">
      <c r="A675" s="1"/>
    </row>
    <row r="676" spans="1:7" x14ac:dyDescent="0.25">
      <c r="B676" s="1"/>
      <c r="C676" s="1"/>
      <c r="D676" s="1"/>
      <c r="E676" s="1"/>
      <c r="F676" s="6"/>
      <c r="G676" s="1"/>
    </row>
    <row r="677" spans="1:7" ht="34.5" customHeight="1" x14ac:dyDescent="0.25">
      <c r="A677" s="1"/>
    </row>
    <row r="678" spans="1:7" x14ac:dyDescent="0.25">
      <c r="B678" s="1"/>
      <c r="C678" s="1"/>
      <c r="D678" s="1"/>
      <c r="E678" s="1"/>
      <c r="F678" s="6"/>
      <c r="G678" s="1"/>
    </row>
    <row r="679" spans="1:7" x14ac:dyDescent="0.25">
      <c r="A679" s="1"/>
      <c r="B679" s="1"/>
      <c r="C679" s="1"/>
      <c r="D679" s="1"/>
      <c r="E679" s="1"/>
      <c r="F679" s="6"/>
      <c r="G679" s="1"/>
    </row>
    <row r="680" spans="1:7" x14ac:dyDescent="0.25">
      <c r="A680" s="1"/>
      <c r="B680" s="1"/>
      <c r="C680" s="1"/>
      <c r="D680" s="1"/>
      <c r="E680" s="1"/>
      <c r="G680" s="1"/>
    </row>
    <row r="681" spans="1:7" x14ac:dyDescent="0.25">
      <c r="A681" s="1"/>
      <c r="B681" s="1"/>
      <c r="C681" s="1"/>
      <c r="D681" s="1"/>
      <c r="E681" s="1"/>
      <c r="F681" s="6"/>
      <c r="G681" s="1"/>
    </row>
    <row r="682" spans="1:7" x14ac:dyDescent="0.25">
      <c r="A682" s="1"/>
    </row>
    <row r="683" spans="1:7" ht="53.25" customHeight="1" x14ac:dyDescent="0.25"/>
    <row r="684" spans="1:7" x14ac:dyDescent="0.25">
      <c r="B684" s="1"/>
      <c r="C684" s="1"/>
      <c r="D684" s="1"/>
      <c r="E684" s="1"/>
      <c r="G684" s="1"/>
    </row>
    <row r="685" spans="1:7" ht="36.75" customHeight="1" x14ac:dyDescent="0.25">
      <c r="A685" s="1"/>
    </row>
    <row r="687" spans="1:7" x14ac:dyDescent="0.25">
      <c r="B687" s="1"/>
      <c r="C687" s="1"/>
      <c r="D687" s="1"/>
      <c r="E687" s="1"/>
      <c r="F687" s="6"/>
      <c r="G687" s="1"/>
    </row>
    <row r="688" spans="1:7" ht="53.25" customHeight="1" x14ac:dyDescent="0.25">
      <c r="A688" s="1"/>
    </row>
    <row r="689" spans="1:7" ht="38.25" customHeight="1" x14ac:dyDescent="0.25"/>
    <row r="690" spans="1:7" ht="112.5" customHeight="1" x14ac:dyDescent="0.25"/>
    <row r="691" spans="1:7" ht="24" customHeight="1" x14ac:dyDescent="0.25">
      <c r="B691" s="1"/>
      <c r="C691" s="1"/>
      <c r="D691" s="1"/>
      <c r="E691" s="1"/>
      <c r="F691" s="6"/>
      <c r="G691" s="1"/>
    </row>
    <row r="692" spans="1:7" ht="52.5" customHeight="1" x14ac:dyDescent="0.25">
      <c r="A692" s="1"/>
      <c r="B692" s="1"/>
      <c r="C692" s="1"/>
      <c r="D692" s="1"/>
      <c r="E692" s="1"/>
      <c r="G692" s="1"/>
    </row>
    <row r="693" spans="1:7" ht="51" customHeight="1" x14ac:dyDescent="0.25">
      <c r="A693" s="1"/>
    </row>
    <row r="695" spans="1:7" ht="33" customHeight="1" x14ac:dyDescent="0.25"/>
    <row r="697" spans="1:7" ht="47.25" customHeight="1" x14ac:dyDescent="0.25"/>
    <row r="698" spans="1:7" ht="54.75" customHeight="1" x14ac:dyDescent="0.25">
      <c r="B698" s="1"/>
      <c r="C698" s="1"/>
      <c r="D698" s="1"/>
      <c r="E698" s="1"/>
      <c r="F698" s="6"/>
      <c r="G698" s="1"/>
    </row>
    <row r="699" spans="1:7" x14ac:dyDescent="0.25">
      <c r="A699" s="1"/>
      <c r="B699" s="1"/>
      <c r="C699" s="1"/>
      <c r="D699" s="1"/>
      <c r="E699" s="1"/>
      <c r="F699" s="6"/>
      <c r="G699" s="1"/>
    </row>
    <row r="700" spans="1:7" ht="42.75" customHeight="1" x14ac:dyDescent="0.25">
      <c r="A700" s="1"/>
    </row>
    <row r="701" spans="1:7" x14ac:dyDescent="0.25">
      <c r="B701" s="1"/>
      <c r="C701" s="1"/>
      <c r="D701" s="1"/>
      <c r="E701" s="1"/>
      <c r="G701" s="1"/>
    </row>
    <row r="702" spans="1:7" x14ac:dyDescent="0.25">
      <c r="A702" s="1"/>
    </row>
    <row r="703" spans="1:7" x14ac:dyDescent="0.25">
      <c r="B703" s="1"/>
      <c r="C703" s="1"/>
      <c r="D703" s="1"/>
      <c r="E703" s="1"/>
      <c r="G703" s="1"/>
    </row>
    <row r="704" spans="1:7" x14ac:dyDescent="0.25">
      <c r="A704" s="1"/>
      <c r="B704" s="1"/>
      <c r="C704" s="1"/>
      <c r="D704" s="1"/>
      <c r="E704" s="1"/>
      <c r="G704" s="1"/>
    </row>
    <row r="705" spans="1:7" x14ac:dyDescent="0.25">
      <c r="A705" s="1"/>
    </row>
    <row r="706" spans="1:7" ht="50.25" customHeight="1" x14ac:dyDescent="0.25">
      <c r="B706" s="1"/>
      <c r="C706" s="1"/>
      <c r="D706" s="1"/>
      <c r="E706" s="1"/>
      <c r="F706" s="6"/>
      <c r="G706" s="1"/>
    </row>
    <row r="707" spans="1:7" x14ac:dyDescent="0.25">
      <c r="A707" s="1"/>
    </row>
    <row r="708" spans="1:7" x14ac:dyDescent="0.25">
      <c r="B708" s="1"/>
      <c r="C708" s="1"/>
      <c r="D708" s="1"/>
      <c r="E708" s="1"/>
      <c r="F708" s="6"/>
      <c r="G708" s="1"/>
    </row>
    <row r="709" spans="1:7" x14ac:dyDescent="0.25">
      <c r="A709" s="1"/>
    </row>
    <row r="710" spans="1:7" ht="52.5" customHeight="1" x14ac:dyDescent="0.25">
      <c r="B710" s="1"/>
      <c r="C710" s="1"/>
      <c r="D710" s="1"/>
      <c r="E710" s="1"/>
      <c r="F710" s="6"/>
      <c r="G710" s="1"/>
    </row>
    <row r="711" spans="1:7" x14ac:dyDescent="0.25">
      <c r="A711" s="1"/>
      <c r="B711" s="1"/>
      <c r="C711" s="1"/>
      <c r="D711" s="1"/>
      <c r="E711" s="1"/>
      <c r="F711" s="6"/>
      <c r="G711" s="1"/>
    </row>
    <row r="712" spans="1:7" x14ac:dyDescent="0.25">
      <c r="A712" s="1"/>
    </row>
    <row r="714" spans="1:7" x14ac:dyDescent="0.25">
      <c r="B714" s="1"/>
      <c r="C714" s="1"/>
      <c r="D714" s="1"/>
      <c r="E714" s="1"/>
      <c r="G714" s="1"/>
    </row>
    <row r="715" spans="1:7" x14ac:dyDescent="0.25">
      <c r="A715" s="1"/>
    </row>
    <row r="717" spans="1:7" ht="79.5" customHeight="1" x14ac:dyDescent="0.25">
      <c r="B717" s="1"/>
      <c r="C717" s="1"/>
      <c r="D717" s="1"/>
      <c r="E717" s="1"/>
      <c r="F717" s="6"/>
      <c r="G717" s="1"/>
    </row>
    <row r="718" spans="1:7" ht="27.75" customHeight="1" x14ac:dyDescent="0.25">
      <c r="A718" s="1"/>
    </row>
    <row r="720" spans="1:7" x14ac:dyDescent="0.25">
      <c r="B720" s="1"/>
      <c r="C720" s="1"/>
      <c r="D720" s="1"/>
      <c r="E720" s="1"/>
      <c r="G720" s="1"/>
    </row>
    <row r="721" spans="1:7" x14ac:dyDescent="0.25">
      <c r="A721" s="1"/>
      <c r="B721" s="1"/>
      <c r="C721" s="1"/>
      <c r="D721" s="1"/>
      <c r="E721" s="1"/>
      <c r="F721" s="6"/>
      <c r="G721" s="1"/>
    </row>
    <row r="722" spans="1:7" x14ac:dyDescent="0.25">
      <c r="A722" s="1"/>
    </row>
    <row r="723" spans="1:7" x14ac:dyDescent="0.25">
      <c r="B723" s="1"/>
      <c r="C723" s="1"/>
      <c r="D723" s="1"/>
      <c r="E723" s="1"/>
      <c r="G723" s="1"/>
    </row>
    <row r="724" spans="1:7" x14ac:dyDescent="0.25">
      <c r="A724" s="1"/>
    </row>
    <row r="725" spans="1:7" ht="53.25" customHeight="1" x14ac:dyDescent="0.25">
      <c r="B725" s="1"/>
      <c r="C725" s="1"/>
      <c r="D725" s="1"/>
      <c r="E725" s="1"/>
      <c r="G725" s="1"/>
    </row>
    <row r="726" spans="1:7" x14ac:dyDescent="0.25">
      <c r="A726" s="1"/>
    </row>
    <row r="727" spans="1:7" ht="42.75" customHeight="1" x14ac:dyDescent="0.25">
      <c r="B727" s="1"/>
      <c r="C727" s="1"/>
      <c r="D727" s="1"/>
      <c r="E727" s="1"/>
      <c r="F727" s="6"/>
      <c r="G727" s="1"/>
    </row>
    <row r="728" spans="1:7" x14ac:dyDescent="0.25">
      <c r="A728" s="1"/>
      <c r="B728" s="1"/>
      <c r="C728" s="1"/>
      <c r="D728" s="1"/>
      <c r="E728" s="1"/>
      <c r="F728" s="6"/>
      <c r="G728" s="1"/>
    </row>
    <row r="729" spans="1:7" ht="113.25" customHeight="1" x14ac:dyDescent="0.25">
      <c r="A729" s="1"/>
    </row>
    <row r="730" spans="1:7" ht="18.75" customHeight="1" x14ac:dyDescent="0.25">
      <c r="B730" s="1"/>
      <c r="C730" s="1"/>
      <c r="D730" s="1"/>
      <c r="E730" s="1"/>
      <c r="F730" s="6"/>
      <c r="G730" s="1"/>
    </row>
    <row r="731" spans="1:7" x14ac:dyDescent="0.25">
      <c r="A731" s="1"/>
      <c r="B731" s="1"/>
      <c r="C731" s="1"/>
      <c r="D731" s="1"/>
      <c r="E731" s="1"/>
      <c r="G731" s="1"/>
    </row>
    <row r="732" spans="1:7" x14ac:dyDescent="0.25">
      <c r="A732" s="1"/>
      <c r="B732" s="1"/>
      <c r="C732" s="1"/>
      <c r="D732" s="1"/>
      <c r="E732" s="1"/>
      <c r="F732" s="6"/>
      <c r="G732" s="1"/>
    </row>
    <row r="733" spans="1:7" x14ac:dyDescent="0.25">
      <c r="A733" s="1"/>
      <c r="B733" s="1"/>
      <c r="C733" s="1"/>
      <c r="D733" s="1"/>
      <c r="E733" s="1"/>
      <c r="G733" s="1"/>
    </row>
    <row r="734" spans="1:7" x14ac:dyDescent="0.25">
      <c r="A734" s="1"/>
      <c r="B734" s="1"/>
      <c r="C734" s="1"/>
      <c r="D734" s="1"/>
      <c r="E734" s="1"/>
      <c r="F734" s="6"/>
      <c r="G734" s="1"/>
    </row>
    <row r="735" spans="1:7" x14ac:dyDescent="0.25">
      <c r="A735" s="1"/>
      <c r="B735" s="1"/>
      <c r="C735" s="1"/>
      <c r="D735" s="1"/>
      <c r="E735" s="1"/>
      <c r="F735" s="6"/>
      <c r="G735" s="1"/>
    </row>
    <row r="736" spans="1:7" ht="53.25" customHeight="1" x14ac:dyDescent="0.25">
      <c r="A736" s="1"/>
    </row>
    <row r="737" spans="1:7" x14ac:dyDescent="0.25">
      <c r="B737" s="1"/>
      <c r="C737" s="1"/>
      <c r="D737" s="1"/>
      <c r="E737" s="1"/>
      <c r="F737" s="6"/>
      <c r="G737" s="1"/>
    </row>
    <row r="738" spans="1:7" x14ac:dyDescent="0.25">
      <c r="A738" s="1"/>
      <c r="B738" s="1"/>
      <c r="C738" s="1"/>
      <c r="D738" s="1"/>
      <c r="E738" s="1"/>
      <c r="F738" s="6"/>
      <c r="G738" s="1"/>
    </row>
    <row r="739" spans="1:7" x14ac:dyDescent="0.25">
      <c r="A739" s="1"/>
      <c r="B739" s="1"/>
      <c r="C739" s="1"/>
      <c r="D739" s="1"/>
      <c r="E739" s="1"/>
      <c r="F739" s="6"/>
      <c r="G739" s="1"/>
    </row>
    <row r="740" spans="1:7" ht="51" customHeight="1" x14ac:dyDescent="0.25">
      <c r="A740" s="1"/>
      <c r="B740" s="1"/>
      <c r="C740" s="1"/>
      <c r="D740" s="1"/>
      <c r="E740" s="1"/>
      <c r="F740" s="6"/>
      <c r="G740" s="1"/>
    </row>
    <row r="741" spans="1:7" x14ac:dyDescent="0.25">
      <c r="A741" s="1"/>
      <c r="B741" s="1"/>
      <c r="C741" s="1"/>
      <c r="D741" s="1"/>
      <c r="E741" s="1"/>
      <c r="G741" s="1"/>
    </row>
    <row r="742" spans="1:7" x14ac:dyDescent="0.25">
      <c r="A742" s="1"/>
    </row>
    <row r="743" spans="1:7" x14ac:dyDescent="0.25">
      <c r="B743" s="1"/>
      <c r="C743" s="1"/>
      <c r="D743" s="1"/>
      <c r="E743" s="1"/>
      <c r="G743" s="1"/>
    </row>
    <row r="744" spans="1:7" x14ac:dyDescent="0.25">
      <c r="A744" s="1"/>
    </row>
    <row r="745" spans="1:7" x14ac:dyDescent="0.25">
      <c r="B745" s="1"/>
      <c r="C745" s="1"/>
      <c r="D745" s="1"/>
      <c r="E745" s="1"/>
      <c r="F745" s="6"/>
      <c r="G745" s="1"/>
    </row>
    <row r="746" spans="1:7" ht="27" customHeight="1" x14ac:dyDescent="0.25">
      <c r="A746" s="1"/>
    </row>
    <row r="747" spans="1:7" ht="17.25" customHeight="1" x14ac:dyDescent="0.25">
      <c r="B747" s="1"/>
      <c r="C747" s="1"/>
      <c r="D747" s="1"/>
      <c r="E747" s="1"/>
      <c r="G747" s="1"/>
    </row>
    <row r="748" spans="1:7" x14ac:dyDescent="0.25">
      <c r="A748" s="1"/>
      <c r="B748" s="1"/>
      <c r="C748" s="1"/>
      <c r="D748" s="1"/>
      <c r="E748" s="1"/>
      <c r="F748" s="6"/>
      <c r="G748" s="1"/>
    </row>
    <row r="749" spans="1:7" ht="38.25" customHeight="1" x14ac:dyDescent="0.25">
      <c r="A749" s="1"/>
    </row>
    <row r="750" spans="1:7" x14ac:dyDescent="0.25">
      <c r="B750" s="1"/>
      <c r="C750" s="1"/>
      <c r="D750" s="1"/>
      <c r="E750" s="1"/>
      <c r="F750" s="6"/>
      <c r="G750" s="1"/>
    </row>
    <row r="751" spans="1:7" ht="20.25" customHeight="1" x14ac:dyDescent="0.25">
      <c r="A751" s="1"/>
      <c r="B751" s="1"/>
      <c r="C751" s="1"/>
      <c r="D751" s="1"/>
      <c r="E751" s="1"/>
      <c r="G751" s="1"/>
    </row>
    <row r="752" spans="1:7" x14ac:dyDescent="0.25">
      <c r="A752" s="1"/>
    </row>
    <row r="753" spans="1:7" ht="127.5" customHeight="1" x14ac:dyDescent="0.25"/>
    <row r="754" spans="1:7" ht="42" customHeight="1" x14ac:dyDescent="0.25">
      <c r="B754" s="1"/>
      <c r="C754" s="1"/>
      <c r="D754" s="1"/>
      <c r="E754" s="1"/>
      <c r="F754" s="6"/>
      <c r="G754" s="1"/>
    </row>
    <row r="755" spans="1:7" x14ac:dyDescent="0.25">
      <c r="A755" s="1"/>
    </row>
    <row r="756" spans="1:7" ht="42" customHeight="1" x14ac:dyDescent="0.25"/>
    <row r="757" spans="1:7" ht="129.75" customHeight="1" x14ac:dyDescent="0.25">
      <c r="B757" s="1"/>
      <c r="C757" s="1"/>
      <c r="D757" s="1"/>
      <c r="E757" s="1"/>
      <c r="G757" s="1"/>
    </row>
    <row r="758" spans="1:7" ht="27" customHeight="1" x14ac:dyDescent="0.25">
      <c r="A758" s="1"/>
      <c r="B758" s="1"/>
      <c r="C758" s="1"/>
      <c r="D758" s="1"/>
      <c r="E758" s="1"/>
      <c r="F758" s="6"/>
      <c r="G758" s="1"/>
    </row>
    <row r="759" spans="1:7" ht="44.25" customHeight="1" x14ac:dyDescent="0.25">
      <c r="A759" s="1"/>
      <c r="B759" s="1"/>
      <c r="C759" s="1"/>
      <c r="D759" s="1"/>
      <c r="E759" s="1"/>
      <c r="G759" s="1"/>
    </row>
    <row r="760" spans="1:7" x14ac:dyDescent="0.25">
      <c r="A760" s="1"/>
    </row>
    <row r="764" spans="1:7" ht="33" customHeight="1" x14ac:dyDescent="0.25">
      <c r="B764" s="1"/>
      <c r="C764" s="1"/>
      <c r="D764" s="1"/>
      <c r="E764" s="1"/>
      <c r="F764" s="6"/>
      <c r="G764" s="1"/>
    </row>
    <row r="765" spans="1:7" x14ac:dyDescent="0.25">
      <c r="A765" s="1"/>
      <c r="B765" s="1"/>
      <c r="C765" s="1"/>
      <c r="D765" s="1"/>
      <c r="E765" s="1"/>
      <c r="F765" s="6"/>
      <c r="G765" s="1"/>
    </row>
    <row r="766" spans="1:7" x14ac:dyDescent="0.25">
      <c r="A766" s="1"/>
      <c r="B766" s="1"/>
      <c r="C766" s="1"/>
      <c r="D766" s="1"/>
      <c r="E766" s="1"/>
      <c r="F766" s="6"/>
      <c r="G766" s="1"/>
    </row>
    <row r="767" spans="1:7" ht="22.5" customHeight="1" x14ac:dyDescent="0.25">
      <c r="A767" s="1"/>
      <c r="B767" s="1"/>
      <c r="C767" s="1"/>
      <c r="D767" s="1"/>
      <c r="E767" s="1"/>
      <c r="G767" s="1"/>
    </row>
    <row r="768" spans="1:7" x14ac:dyDescent="0.25">
      <c r="A768" s="1"/>
      <c r="B768" s="1"/>
      <c r="C768" s="1"/>
      <c r="D768" s="1"/>
      <c r="E768" s="1"/>
      <c r="G768" s="1"/>
    </row>
    <row r="769" spans="1:7" ht="57" customHeight="1" x14ac:dyDescent="0.25">
      <c r="A769" s="1"/>
    </row>
    <row r="772" spans="1:7" x14ac:dyDescent="0.25">
      <c r="B772" s="1"/>
      <c r="C772" s="1"/>
      <c r="D772" s="1"/>
      <c r="E772" s="1"/>
      <c r="G772" s="1"/>
    </row>
    <row r="773" spans="1:7" ht="49.5" customHeight="1" x14ac:dyDescent="0.25">
      <c r="A773" s="1"/>
      <c r="B773" s="1"/>
      <c r="C773" s="1"/>
      <c r="D773" s="1"/>
      <c r="E773" s="1"/>
      <c r="F773" s="6"/>
      <c r="G773" s="1"/>
    </row>
    <row r="774" spans="1:7" x14ac:dyDescent="0.25">
      <c r="A774" s="1"/>
      <c r="B774" s="1"/>
      <c r="C774" s="1"/>
      <c r="D774" s="1"/>
      <c r="E774" s="1"/>
      <c r="F774" s="6"/>
      <c r="G774" s="1"/>
    </row>
    <row r="775" spans="1:7" x14ac:dyDescent="0.25">
      <c r="A775" s="1"/>
      <c r="B775" s="1"/>
      <c r="C775" s="1"/>
      <c r="D775" s="1"/>
      <c r="E775" s="1"/>
      <c r="F775" s="6"/>
      <c r="G775" s="1"/>
    </row>
    <row r="776" spans="1:7" x14ac:dyDescent="0.25">
      <c r="A776" s="1"/>
    </row>
    <row r="777" spans="1:7" ht="48.75" customHeight="1" x14ac:dyDescent="0.25"/>
    <row r="778" spans="1:7" x14ac:dyDescent="0.25">
      <c r="B778" s="1"/>
      <c r="C778" s="1"/>
      <c r="D778" s="1"/>
      <c r="E778" s="1"/>
      <c r="G778" s="1"/>
    </row>
    <row r="779" spans="1:7" x14ac:dyDescent="0.25">
      <c r="A779" s="1"/>
      <c r="B779" s="1"/>
      <c r="C779" s="1"/>
      <c r="D779" s="1"/>
      <c r="E779" s="1"/>
      <c r="F779" s="6"/>
      <c r="G779" s="1"/>
    </row>
    <row r="780" spans="1:7" x14ac:dyDescent="0.25">
      <c r="A780" s="1"/>
      <c r="B780" s="1"/>
      <c r="C780" s="1"/>
      <c r="D780" s="1"/>
      <c r="E780" s="1"/>
      <c r="F780" s="6"/>
      <c r="G780" s="1"/>
    </row>
    <row r="781" spans="1:7" x14ac:dyDescent="0.25">
      <c r="A781" s="1"/>
    </row>
    <row r="783" spans="1:7" ht="84" customHeight="1" x14ac:dyDescent="0.25"/>
    <row r="784" spans="1:7" ht="34.5" customHeight="1" x14ac:dyDescent="0.25"/>
    <row r="785" spans="1:7" ht="24.75" customHeight="1" x14ac:dyDescent="0.25">
      <c r="B785" s="1"/>
      <c r="C785" s="1"/>
      <c r="D785" s="1"/>
      <c r="E785" s="1"/>
      <c r="F785" s="6"/>
      <c r="G785" s="1"/>
    </row>
    <row r="786" spans="1:7" x14ac:dyDescent="0.25">
      <c r="A786" s="1"/>
    </row>
    <row r="787" spans="1:7" x14ac:dyDescent="0.25">
      <c r="B787" s="1"/>
      <c r="C787" s="1"/>
      <c r="D787" s="1"/>
      <c r="E787" s="1"/>
      <c r="G787" s="1"/>
    </row>
    <row r="788" spans="1:7" x14ac:dyDescent="0.25">
      <c r="A788" s="1"/>
    </row>
    <row r="791" spans="1:7" x14ac:dyDescent="0.25">
      <c r="B791" s="1"/>
      <c r="C791" s="1"/>
      <c r="D791" s="1"/>
      <c r="E791" s="1"/>
      <c r="G791" s="1"/>
    </row>
    <row r="792" spans="1:7" ht="36" customHeight="1" x14ac:dyDescent="0.25">
      <c r="A792" s="1"/>
    </row>
    <row r="793" spans="1:7" ht="111.75" customHeight="1" x14ac:dyDescent="0.25">
      <c r="B793" s="1"/>
      <c r="C793" s="1"/>
      <c r="D793" s="1"/>
      <c r="E793" s="1"/>
      <c r="G793" s="1"/>
    </row>
    <row r="794" spans="1:7" ht="27.75" customHeight="1" x14ac:dyDescent="0.25">
      <c r="A794" s="1"/>
      <c r="B794" s="1"/>
      <c r="C794" s="1"/>
      <c r="D794" s="1"/>
      <c r="E794" s="1"/>
      <c r="F794" s="6"/>
      <c r="G794" s="1"/>
    </row>
    <row r="795" spans="1:7" x14ac:dyDescent="0.25">
      <c r="A795" s="1"/>
    </row>
    <row r="798" spans="1:7" ht="111.75" customHeight="1" x14ac:dyDescent="0.25">
      <c r="B798" s="1"/>
      <c r="C798" s="1"/>
      <c r="D798" s="1"/>
      <c r="E798" s="1"/>
      <c r="F798" s="6"/>
      <c r="G798" s="1"/>
    </row>
    <row r="799" spans="1:7" ht="42.75" customHeight="1" x14ac:dyDescent="0.25">
      <c r="A799" s="1"/>
      <c r="B799" s="1"/>
      <c r="C799" s="1"/>
      <c r="D799" s="1"/>
      <c r="E799" s="1"/>
      <c r="G799" s="1"/>
    </row>
    <row r="800" spans="1:7" x14ac:dyDescent="0.25">
      <c r="A800" s="1"/>
      <c r="B800" s="1"/>
      <c r="C800" s="1"/>
      <c r="D800" s="1"/>
      <c r="E800" s="1"/>
      <c r="F800" s="6"/>
      <c r="G800" s="1"/>
    </row>
    <row r="801" spans="1:7" x14ac:dyDescent="0.25">
      <c r="A801" s="1"/>
      <c r="B801" s="1"/>
      <c r="C801" s="1"/>
      <c r="D801" s="1"/>
      <c r="E801" s="1"/>
      <c r="F801" s="6"/>
      <c r="G801" s="1"/>
    </row>
    <row r="802" spans="1:7" x14ac:dyDescent="0.25">
      <c r="A802" s="1"/>
    </row>
    <row r="804" spans="1:7" ht="51.75" customHeight="1" x14ac:dyDescent="0.25">
      <c r="B804" s="1"/>
      <c r="C804" s="1"/>
      <c r="D804" s="1"/>
      <c r="E804" s="1"/>
      <c r="G804" s="1"/>
    </row>
    <row r="805" spans="1:7" x14ac:dyDescent="0.25">
      <c r="A805" s="1"/>
      <c r="B805" s="1"/>
      <c r="C805" s="1"/>
      <c r="D805" s="1"/>
      <c r="E805" s="1"/>
      <c r="G805" s="1"/>
    </row>
    <row r="806" spans="1:7" x14ac:dyDescent="0.25">
      <c r="A806" s="1"/>
      <c r="B806" s="1"/>
      <c r="C806" s="1"/>
      <c r="D806" s="1"/>
      <c r="E806" s="1"/>
      <c r="F806" s="6"/>
      <c r="G806" s="1"/>
    </row>
    <row r="807" spans="1:7" x14ac:dyDescent="0.25">
      <c r="A807" s="1"/>
      <c r="B807" s="1"/>
      <c r="C807" s="1"/>
      <c r="D807" s="1"/>
      <c r="E807" s="1"/>
      <c r="F807" s="6"/>
      <c r="G807" s="1"/>
    </row>
    <row r="808" spans="1:7" x14ac:dyDescent="0.25">
      <c r="A808" s="1"/>
      <c r="B808" s="1"/>
      <c r="C808" s="1"/>
      <c r="D808" s="1"/>
      <c r="E808" s="1"/>
      <c r="G808" s="1"/>
    </row>
    <row r="809" spans="1:7" x14ac:dyDescent="0.25">
      <c r="A809" s="1"/>
      <c r="B809" s="1"/>
      <c r="C809" s="1"/>
      <c r="D809" s="1"/>
      <c r="E809" s="1"/>
      <c r="G809" s="1"/>
    </row>
    <row r="810" spans="1:7" x14ac:dyDescent="0.25">
      <c r="A810" s="1"/>
    </row>
    <row r="811" spans="1:7" x14ac:dyDescent="0.25">
      <c r="B811" s="1"/>
      <c r="C811" s="1"/>
      <c r="D811" s="1"/>
      <c r="E811" s="1"/>
      <c r="F811" s="6"/>
      <c r="G811" s="1"/>
    </row>
    <row r="812" spans="1:7" x14ac:dyDescent="0.25">
      <c r="A812" s="1"/>
      <c r="B812" s="1"/>
      <c r="C812" s="1"/>
      <c r="D812" s="1"/>
      <c r="E812" s="1"/>
      <c r="F812" s="6"/>
      <c r="G812" s="1"/>
    </row>
    <row r="813" spans="1:7" ht="50.25" customHeight="1" x14ac:dyDescent="0.25">
      <c r="A813" s="1"/>
      <c r="B813" s="1"/>
      <c r="C813" s="1"/>
      <c r="D813" s="1"/>
      <c r="E813" s="1"/>
      <c r="G813" s="1"/>
    </row>
    <row r="814" spans="1:7" x14ac:dyDescent="0.25">
      <c r="A814" s="1"/>
    </row>
    <row r="815" spans="1:7" x14ac:dyDescent="0.25">
      <c r="B815" s="1"/>
      <c r="C815" s="1"/>
      <c r="D815" s="1"/>
      <c r="E815" s="1"/>
      <c r="F815" s="6"/>
      <c r="G815" s="1"/>
    </row>
    <row r="816" spans="1:7" x14ac:dyDescent="0.25">
      <c r="A816" s="1"/>
      <c r="B816" s="1"/>
      <c r="C816" s="1"/>
      <c r="D816" s="1"/>
      <c r="E816" s="1"/>
      <c r="F816" s="6"/>
      <c r="G816" s="1"/>
    </row>
    <row r="817" spans="1:7" ht="51" customHeight="1" x14ac:dyDescent="0.25">
      <c r="A817" s="1"/>
      <c r="B817" s="1"/>
      <c r="C817" s="1"/>
      <c r="D817" s="1"/>
      <c r="E817" s="1"/>
      <c r="G817" s="1"/>
    </row>
    <row r="818" spans="1:7" x14ac:dyDescent="0.25">
      <c r="A818" s="1"/>
      <c r="B818" s="1"/>
      <c r="C818" s="1"/>
      <c r="D818" s="1"/>
      <c r="E818" s="1"/>
      <c r="F818" s="6"/>
      <c r="G818" s="1"/>
    </row>
    <row r="819" spans="1:7" ht="41.25" customHeight="1" x14ac:dyDescent="0.25">
      <c r="A819" s="1"/>
      <c r="B819" s="1"/>
      <c r="C819" s="1"/>
      <c r="D819" s="1"/>
      <c r="E819" s="1"/>
      <c r="F819" s="6"/>
      <c r="G819" s="1"/>
    </row>
    <row r="820" spans="1:7" ht="23.25" customHeight="1" x14ac:dyDescent="0.25">
      <c r="A820" s="1"/>
      <c r="B820" s="1"/>
      <c r="C820" s="1"/>
      <c r="D820" s="1"/>
      <c r="E820" s="1"/>
      <c r="F820" s="6"/>
      <c r="G820" s="1"/>
    </row>
    <row r="821" spans="1:7" x14ac:dyDescent="0.25">
      <c r="A821" s="1"/>
      <c r="B821" s="1"/>
      <c r="C821" s="1"/>
      <c r="D821" s="1"/>
      <c r="E821" s="1"/>
      <c r="G821" s="1"/>
    </row>
    <row r="822" spans="1:7" x14ac:dyDescent="0.25">
      <c r="A822" s="1"/>
      <c r="B822" s="1"/>
      <c r="C822" s="1"/>
      <c r="D822" s="1"/>
      <c r="E822" s="1"/>
      <c r="F822" s="6"/>
      <c r="G822" s="1"/>
    </row>
    <row r="823" spans="1:7" x14ac:dyDescent="0.25">
      <c r="A823" s="1"/>
      <c r="B823" s="1"/>
      <c r="C823" s="1"/>
      <c r="D823" s="1"/>
      <c r="E823" s="1"/>
      <c r="F823" s="6"/>
      <c r="G823" s="1"/>
    </row>
    <row r="824" spans="1:7" x14ac:dyDescent="0.25">
      <c r="A824" s="1"/>
      <c r="B824" s="1"/>
      <c r="C824" s="1"/>
      <c r="D824" s="1"/>
      <c r="E824" s="1"/>
      <c r="F824" s="6"/>
      <c r="G824" s="1"/>
    </row>
    <row r="825" spans="1:7" ht="50.25" customHeight="1" x14ac:dyDescent="0.25">
      <c r="A825" s="1"/>
    </row>
    <row r="826" spans="1:7" ht="22.5" customHeight="1" x14ac:dyDescent="0.25"/>
    <row r="828" spans="1:7" x14ac:dyDescent="0.25">
      <c r="F828" s="6"/>
    </row>
    <row r="830" spans="1:7" ht="114" customHeight="1" x14ac:dyDescent="0.25">
      <c r="F830" s="6"/>
    </row>
    <row r="831" spans="1:7" ht="24.75" customHeight="1" x14ac:dyDescent="0.25">
      <c r="F831" s="6"/>
    </row>
    <row r="834" spans="1:7" ht="81.75" customHeight="1" x14ac:dyDescent="0.25"/>
    <row r="835" spans="1:7" ht="22.5" customHeight="1" x14ac:dyDescent="0.25">
      <c r="A835" s="1"/>
      <c r="B835" s="1"/>
      <c r="C835" s="1"/>
      <c r="D835" s="1"/>
      <c r="E835" s="1"/>
      <c r="F835" s="1"/>
      <c r="G835" s="1"/>
    </row>
    <row r="837" spans="1:7" ht="28.5" customHeight="1" x14ac:dyDescent="0.25">
      <c r="A837" s="1"/>
      <c r="B837" s="1"/>
      <c r="C837" s="1"/>
      <c r="D837" s="1"/>
      <c r="E837" s="1"/>
      <c r="F837" s="1"/>
      <c r="G837" s="1"/>
    </row>
    <row r="838" spans="1:7" ht="130.5" customHeight="1" x14ac:dyDescent="0.25">
      <c r="A838" s="1"/>
      <c r="B838" s="1"/>
      <c r="C838" s="1"/>
      <c r="D838" s="1"/>
      <c r="E838" s="1"/>
      <c r="F838" s="1"/>
      <c r="G838" s="1"/>
    </row>
    <row r="839" spans="1:7" ht="24.75" customHeight="1" x14ac:dyDescent="0.25">
      <c r="A839" s="1"/>
      <c r="B839" s="1"/>
      <c r="C839" s="1"/>
      <c r="D839" s="1"/>
      <c r="E839" s="1"/>
      <c r="F839" s="1"/>
      <c r="G839" s="1"/>
    </row>
    <row r="841" spans="1:7" ht="24" customHeight="1" x14ac:dyDescent="0.25">
      <c r="A841" s="1"/>
      <c r="B841" s="1"/>
      <c r="C841" s="1"/>
      <c r="D841" s="1"/>
      <c r="E841" s="1"/>
      <c r="F841" s="1"/>
      <c r="G841" s="1"/>
    </row>
    <row r="842" spans="1:7" ht="80.25" customHeight="1" x14ac:dyDescent="0.25">
      <c r="A842" s="1"/>
      <c r="B842" s="1"/>
      <c r="C842" s="1"/>
      <c r="D842" s="1"/>
      <c r="E842" s="1"/>
      <c r="F842" s="1"/>
      <c r="G842" s="1"/>
    </row>
    <row r="843" spans="1:7" ht="21.75" customHeight="1" x14ac:dyDescent="0.25">
      <c r="A843" s="1"/>
      <c r="B843" s="1"/>
      <c r="C843" s="1"/>
      <c r="D843" s="1"/>
      <c r="E843" s="1"/>
      <c r="F843" s="1"/>
      <c r="G843" s="1"/>
    </row>
    <row r="847" spans="1:7" ht="45.75" customHeight="1" x14ac:dyDescent="0.25">
      <c r="A847" s="1"/>
      <c r="B847" s="1"/>
      <c r="C847" s="1"/>
      <c r="D847" s="1"/>
      <c r="E847" s="1"/>
      <c r="F847" s="1"/>
      <c r="G847" s="1"/>
    </row>
    <row r="849" spans="1:7" ht="51.75" customHeight="1" x14ac:dyDescent="0.25">
      <c r="A849" s="1"/>
      <c r="B849" s="1"/>
      <c r="C849" s="1"/>
      <c r="D849" s="1"/>
      <c r="E849" s="1"/>
      <c r="F849" s="1"/>
      <c r="G849" s="1"/>
    </row>
    <row r="850" spans="1:7" ht="51.75" customHeight="1" x14ac:dyDescent="0.25">
      <c r="A850" s="1"/>
      <c r="B850" s="1"/>
      <c r="C850" s="1"/>
      <c r="D850" s="1"/>
      <c r="E850" s="1"/>
      <c r="F850" s="1"/>
      <c r="G850" s="1"/>
    </row>
    <row r="853" spans="1:7" ht="47.25" customHeight="1" x14ac:dyDescent="0.25"/>
    <row r="854" spans="1:7" ht="52.5" customHeight="1" x14ac:dyDescent="0.25"/>
    <row r="859" spans="1:7" s="3" customFormat="1" x14ac:dyDescent="0.25">
      <c r="A859" s="4"/>
      <c r="B859" s="7"/>
      <c r="C859" s="6"/>
      <c r="D859" s="7"/>
      <c r="E859" s="7"/>
      <c r="F859" s="7"/>
      <c r="G859" s="8"/>
    </row>
    <row r="860" spans="1:7" s="3" customFormat="1" x14ac:dyDescent="0.25">
      <c r="A860" s="4"/>
      <c r="B860" s="7"/>
      <c r="C860" s="6"/>
      <c r="D860" s="7"/>
      <c r="E860" s="7"/>
      <c r="F860" s="7"/>
      <c r="G860" s="8"/>
    </row>
    <row r="861" spans="1:7" s="3" customFormat="1" x14ac:dyDescent="0.25">
      <c r="A861" s="4"/>
      <c r="B861" s="7"/>
      <c r="C861" s="6"/>
      <c r="D861" s="7"/>
      <c r="E861" s="7"/>
      <c r="F861" s="7"/>
      <c r="G861" s="8"/>
    </row>
  </sheetData>
  <mergeCells count="6">
    <mergeCell ref="E440:G440"/>
    <mergeCell ref="A12:G12"/>
    <mergeCell ref="A14:A15"/>
    <mergeCell ref="B14:F14"/>
    <mergeCell ref="G14:G15"/>
    <mergeCell ref="B15:E15"/>
  </mergeCells>
  <pageMargins left="0.78740157480314965" right="0.78740157480314965" top="1.1811023622047245" bottom="0.39370078740157483" header="0.51181102362204722" footer="0.31496062992125984"/>
  <pageSetup paperSize="9" fitToHeight="6" orientation="landscape" r:id="rId1"/>
  <headerFooter differentFirst="1" alignWithMargins="0">
    <oddHeader>&amp;C&amp;"Times New Roman,обычный"&amp;P</oddHeader>
  </headerFooter>
  <rowBreaks count="34" manualBreakCount="34">
    <brk id="20" max="6" man="1"/>
    <brk id="27" max="6" man="1"/>
    <brk id="39" max="6" man="1"/>
    <brk id="50" max="6" man="1"/>
    <brk id="71" max="6" man="1"/>
    <brk id="88" max="6" man="1"/>
    <brk id="103" max="6" man="1"/>
    <brk id="114" max="6" man="1"/>
    <brk id="127" max="6" man="1"/>
    <brk id="140" max="6" man="1"/>
    <brk id="150" max="6" man="1"/>
    <brk id="159" max="6" man="1"/>
    <brk id="171" max="6" man="1"/>
    <brk id="186" max="6" man="1"/>
    <brk id="202" max="6" man="1"/>
    <brk id="214" max="6" man="1"/>
    <brk id="222" max="6" man="1"/>
    <brk id="234" max="6" man="1"/>
    <brk id="247" max="6" man="1"/>
    <brk id="260" max="6" man="1"/>
    <brk id="271" max="6" man="1"/>
    <brk id="286" max="6" man="1"/>
    <brk id="298" max="6" man="1"/>
    <brk id="311" max="6" man="1"/>
    <brk id="322" max="6" man="1"/>
    <brk id="335" max="6" man="1"/>
    <brk id="349" max="6" man="1"/>
    <brk id="363" max="6" man="1"/>
    <brk id="376" max="6" man="1"/>
    <brk id="391" max="6" man="1"/>
    <brk id="403" max="6" man="1"/>
    <brk id="411" max="6" man="1"/>
    <brk id="425" max="6" man="1"/>
    <brk id="44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(2)</vt:lpstr>
      <vt:lpstr>'по новой классификации (2)'!Заголовки_для_печати</vt:lpstr>
      <vt:lpstr>'по новой классификации (2)'!Область_печати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Николаевская НП.</cp:lastModifiedBy>
  <cp:lastPrinted>2023-12-14T15:47:44Z</cp:lastPrinted>
  <dcterms:created xsi:type="dcterms:W3CDTF">2008-10-22T15:37:46Z</dcterms:created>
  <dcterms:modified xsi:type="dcterms:W3CDTF">2023-12-22T10:32:27Z</dcterms:modified>
</cp:coreProperties>
</file>